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90" windowWidth="11595" windowHeight="9210" activeTab="1"/>
  </bookViews>
  <sheets>
    <sheet name="Vue Globale" sheetId="2" r:id="rId1"/>
    <sheet name="calcul discovery" sheetId="3" r:id="rId2"/>
  </sheets>
  <definedNames>
    <definedName name="_xlnm._FilterDatabase" localSheetId="0" hidden="1">'Vue Globale'!$B$1:$O$10</definedName>
    <definedName name="_xlnm.Print_Area" localSheetId="0">'Vue Globale'!$G$1:$P$48</definedName>
  </definedNames>
  <calcPr calcId="145621"/>
</workbook>
</file>

<file path=xl/calcChain.xml><?xml version="1.0" encoding="utf-8"?>
<calcChain xmlns="http://schemas.openxmlformats.org/spreadsheetml/2006/main">
  <c r="O22" i="3" l="1"/>
  <c r="K8" i="3" s="1"/>
  <c r="O23" i="3"/>
  <c r="B8" i="3" s="1"/>
  <c r="O24" i="3"/>
  <c r="L8" i="3" s="1"/>
  <c r="O25" i="3"/>
  <c r="C8" i="3" s="1"/>
  <c r="O26" i="3"/>
  <c r="D8" i="3" s="1"/>
  <c r="O27" i="3"/>
  <c r="O28" i="3"/>
  <c r="M8" i="3" s="1"/>
  <c r="O29" i="3"/>
  <c r="O30" i="3"/>
  <c r="O8" i="3" s="1"/>
  <c r="O31" i="3"/>
  <c r="O32" i="3"/>
  <c r="O33" i="3"/>
  <c r="O34" i="3"/>
  <c r="E8" i="3" s="1"/>
  <c r="O35" i="3"/>
  <c r="O36" i="3"/>
  <c r="O37" i="3"/>
  <c r="I8" i="3" s="1"/>
  <c r="O38" i="3"/>
  <c r="N8" i="3" s="1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21" i="3"/>
  <c r="J8" i="3" s="1"/>
  <c r="G15" i="3"/>
  <c r="H15" i="3"/>
  <c r="C15" i="3"/>
  <c r="D15" i="3"/>
  <c r="E15" i="3"/>
  <c r="F15" i="3"/>
  <c r="B15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39" i="3"/>
  <c r="Q38" i="3"/>
  <c r="N7" i="3" s="1"/>
  <c r="Q37" i="3"/>
  <c r="Q36" i="3"/>
  <c r="Q35" i="3"/>
  <c r="Q34" i="3"/>
  <c r="E7" i="3" s="1"/>
  <c r="Q33" i="3"/>
  <c r="Q32" i="3"/>
  <c r="Q31" i="3"/>
  <c r="Q30" i="3"/>
  <c r="O7" i="3" s="1"/>
  <c r="Q29" i="3"/>
  <c r="Q28" i="3"/>
  <c r="Q27" i="3"/>
  <c r="Q26" i="3"/>
  <c r="D7" i="3" s="1"/>
  <c r="Q25" i="3"/>
  <c r="C7" i="3" s="1"/>
  <c r="Q24" i="3"/>
  <c r="Q23" i="3"/>
  <c r="Q22" i="3"/>
  <c r="Q21" i="3"/>
  <c r="L4" i="3"/>
  <c r="M4" i="3"/>
  <c r="N4" i="3"/>
  <c r="D4" i="3"/>
  <c r="E4" i="3"/>
  <c r="F4" i="3"/>
  <c r="F9" i="3" s="1"/>
  <c r="C4" i="3"/>
  <c r="I4" i="3"/>
  <c r="H4" i="3"/>
  <c r="H9" i="3" s="1"/>
  <c r="G4" i="3"/>
  <c r="G9" i="3" s="1"/>
  <c r="Q4" i="3"/>
  <c r="Q9" i="3" s="1"/>
  <c r="P4" i="3"/>
  <c r="P9" i="3" s="1"/>
  <c r="O4" i="3"/>
  <c r="K4" i="3"/>
  <c r="J4" i="3"/>
  <c r="B4" i="3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4" i="2"/>
  <c r="P3" i="2"/>
  <c r="J9" i="3" l="1"/>
  <c r="B9" i="3"/>
  <c r="K9" i="3"/>
  <c r="L9" i="3"/>
  <c r="N9" i="3"/>
  <c r="I9" i="3"/>
  <c r="C9" i="3"/>
  <c r="M9" i="3"/>
  <c r="O9" i="3"/>
  <c r="D9" i="3"/>
  <c r="E9" i="3"/>
  <c r="I13" i="3"/>
  <c r="I16" i="3" s="1"/>
  <c r="I17" i="3" l="1"/>
  <c r="I18" i="3" s="1"/>
  <c r="H16" i="3"/>
  <c r="H17" i="3" s="1"/>
  <c r="H18" i="3" s="1"/>
  <c r="G16" i="3"/>
  <c r="G17" i="3" s="1"/>
  <c r="G18" i="3" s="1"/>
  <c r="F16" i="3"/>
  <c r="F17" i="3" s="1"/>
  <c r="F18" i="3" s="1"/>
  <c r="E16" i="3"/>
  <c r="E17" i="3" s="1"/>
  <c r="E18" i="3" s="1"/>
  <c r="D16" i="3"/>
  <c r="D17" i="3" s="1"/>
  <c r="D18" i="3" s="1"/>
  <c r="C16" i="3"/>
  <c r="C17" i="3" s="1"/>
  <c r="C18" i="3" s="1"/>
  <c r="B16" i="3"/>
  <c r="B17" i="3" s="1"/>
  <c r="B18" i="3" s="1"/>
  <c r="J13" i="3"/>
  <c r="J16" i="3" s="1"/>
  <c r="I15" i="3"/>
  <c r="K16" i="3" l="1"/>
  <c r="K17" i="3" s="1"/>
  <c r="K18" i="3" s="1"/>
  <c r="J17" i="3"/>
  <c r="J18" i="3" s="1"/>
  <c r="Q16" i="3"/>
  <c r="Q17" i="3" s="1"/>
  <c r="Q18" i="3" s="1"/>
  <c r="P16" i="3"/>
  <c r="P17" i="3" s="1"/>
  <c r="P18" i="3" s="1"/>
  <c r="O16" i="3"/>
  <c r="O17" i="3" s="1"/>
  <c r="O18" i="3" s="1"/>
  <c r="N16" i="3"/>
  <c r="N17" i="3" s="1"/>
  <c r="N18" i="3" s="1"/>
  <c r="M16" i="3"/>
  <c r="M17" i="3" s="1"/>
  <c r="M18" i="3" s="1"/>
  <c r="L16" i="3"/>
  <c r="L17" i="3" s="1"/>
  <c r="L18" i="3" s="1"/>
  <c r="J15" i="3"/>
</calcChain>
</file>

<file path=xl/sharedStrings.xml><?xml version="1.0" encoding="utf-8"?>
<sst xmlns="http://schemas.openxmlformats.org/spreadsheetml/2006/main" count="420" uniqueCount="145">
  <si>
    <t>BA 2100</t>
  </si>
  <si>
    <t>110/130</t>
  </si>
  <si>
    <t>BA 2101</t>
  </si>
  <si>
    <t>90/110</t>
  </si>
  <si>
    <t>BA 2102</t>
  </si>
  <si>
    <t>90/Disco/RR</t>
  </si>
  <si>
    <t>BA 2103</t>
  </si>
  <si>
    <t>90/RR/Dis/Dis2</t>
  </si>
  <si>
    <t>BA 2104</t>
  </si>
  <si>
    <t>RR/Dis/Dis2</t>
  </si>
  <si>
    <t>BA 2105</t>
  </si>
  <si>
    <t>Disco</t>
  </si>
  <si>
    <t>BA 2106</t>
  </si>
  <si>
    <t>RR/Disco</t>
  </si>
  <si>
    <t>BA 2107</t>
  </si>
  <si>
    <t>RR</t>
  </si>
  <si>
    <t>Ref</t>
  </si>
  <si>
    <t>Destination</t>
  </si>
  <si>
    <t>AR</t>
  </si>
  <si>
    <t>AV</t>
  </si>
  <si>
    <t>Marque</t>
  </si>
  <si>
    <t>Bearmach</t>
  </si>
  <si>
    <t xml:space="preserve">Tarage en kg/m </t>
  </si>
  <si>
    <t>Code couleur</t>
  </si>
  <si>
    <t>ANR1975</t>
  </si>
  <si>
    <t>Bleu - Rouge - Rose</t>
  </si>
  <si>
    <t>Discovery TDi coté droit train avant n° de série SALLxxxxxK à SALLxxxxxM (1993 à 1995)</t>
  </si>
  <si>
    <t>ANR1976</t>
  </si>
  <si>
    <t>Bleu - Jaune - Rose</t>
  </si>
  <si>
    <t>Discovery TDi coté gauche train avant n° de série SALLxxxxxK à SALLxxxxxM (1993 à 1995)</t>
  </si>
  <si>
    <t>ANR3058</t>
  </si>
  <si>
    <t>Rouge - Gris</t>
  </si>
  <si>
    <t>Disco train arrière n° de série SALLxxxxxLA066329 à SALLxxxxxLA081991 (1994)</t>
  </si>
  <si>
    <t>ANR3477</t>
  </si>
  <si>
    <t>Marron - Vert</t>
  </si>
  <si>
    <t>Disco train arrière n° de série SALLxxxxxMA081991 à SALLxxxxxMA119533 (1995)</t>
  </si>
  <si>
    <t>ANR3539</t>
  </si>
  <si>
    <t>Blanc</t>
  </si>
  <si>
    <t>Specifications militaires</t>
  </si>
  <si>
    <t>ANR3540</t>
  </si>
  <si>
    <t>Vert - Rose</t>
  </si>
  <si>
    <t>ANR3650</t>
  </si>
  <si>
    <t>Rouge - Orange</t>
  </si>
  <si>
    <t>ANR4350</t>
  </si>
  <si>
    <t>2 Marron</t>
  </si>
  <si>
    <t>Disco train avant coté gauche depuis n° de série SALLxxxxxMA115461</t>
  </si>
  <si>
    <t>ANR4351</t>
  </si>
  <si>
    <t>2 Gris</t>
  </si>
  <si>
    <t>Disco train avant coté droit depuis n° de série SALLxxxxxMA116461</t>
  </si>
  <si>
    <t>ANR4491</t>
  </si>
  <si>
    <t>Marron - Gris</t>
  </si>
  <si>
    <t>NRC2119</t>
  </si>
  <si>
    <t>Vert</t>
  </si>
  <si>
    <t>Disco TDi train avant to HA475972 R/R (Carb) Heavy Duty train avant standard train arrière</t>
  </si>
  <si>
    <t>NTC8476</t>
  </si>
  <si>
    <t>LR</t>
  </si>
  <si>
    <t>BLUE - RED - PINK</t>
  </si>
  <si>
    <t>Discovery TDi RH front Vin KA to MA</t>
  </si>
  <si>
    <t>BLUE - YELLOW - PINK</t>
  </si>
  <si>
    <t>Discovery TDi LH front Vin KA to MA</t>
  </si>
  <si>
    <t>ANR1977</t>
  </si>
  <si>
    <t>RED - GREY</t>
  </si>
  <si>
    <t>Disco rear Vin KA038878 to LA066328 - obsolete use ANR3058</t>
  </si>
  <si>
    <t>Disco rear Vin LA066329 to LA081991</t>
  </si>
  <si>
    <t>BROWN - GREEN</t>
  </si>
  <si>
    <t>Disco rear Vin MA081991 to MA119533</t>
  </si>
  <si>
    <t>WHITE</t>
  </si>
  <si>
    <t>Military use only - No specifications available</t>
  </si>
  <si>
    <t>GREEN - PINK</t>
  </si>
  <si>
    <t>RED - ORANGE</t>
  </si>
  <si>
    <t>2 BROWN</t>
  </si>
  <si>
    <t>Disco front LH Vin MA115461 on</t>
  </si>
  <si>
    <t>2 GREY</t>
  </si>
  <si>
    <t>Disco front RH Vin MA116461 on</t>
  </si>
  <si>
    <t>ANR4352</t>
  </si>
  <si>
    <t>2 ORANGE</t>
  </si>
  <si>
    <t>Disco rear- obsolete use 2 x ANR3477</t>
  </si>
  <si>
    <t>BROWN - GREY</t>
  </si>
  <si>
    <t>GREEN</t>
  </si>
  <si>
    <t>Disco TDi front to HA475972 R/R (Carb) Heavy Duty front standard rear</t>
  </si>
  <si>
    <t>WHITE - PINK - BLUE</t>
  </si>
  <si>
    <t>Discovery diesel LH front - Left hand drive only</t>
  </si>
  <si>
    <t xml:space="preserve">Front </t>
  </si>
  <si>
    <t xml:space="preserve">Rear </t>
  </si>
  <si>
    <t xml:space="preserve">Disco SI Light Duty (under 44 lbs.) </t>
  </si>
  <si>
    <t xml:space="preserve">Disco SI Medium Duty (44 lbs. To 110 lbs.) </t>
  </si>
  <si>
    <t xml:space="preserve">Disco SI Heavy Duty (110 lbs. To 242 lbs.) </t>
  </si>
  <si>
    <t xml:space="preserve">Disco SI Medium Duty (unspecified) </t>
  </si>
  <si>
    <t xml:space="preserve">Disco SI Medium/Heavy Duty (unspecified) </t>
  </si>
  <si>
    <t xml:space="preserve">Disco SI Heavy Duty (220 lbs.) </t>
  </si>
  <si>
    <t xml:space="preserve">Disco SI Extra Heavy Duty (440 lbs.) </t>
  </si>
  <si>
    <t xml:space="preserve">Disco SII Light Duty (under 44 lbs.) </t>
  </si>
  <si>
    <t xml:space="preserve">Disco SII Medium Duty (44 lbs. To 110 lbs.) </t>
  </si>
  <si>
    <t xml:space="preserve">Disco SII Heavy Duty (110 lbs. To 242 lbs.) </t>
  </si>
  <si>
    <t xml:space="preserve">Disco SII Medium/Heavy Duty (unspecified) </t>
  </si>
  <si>
    <t xml:space="preserve">Disco SII Heavy Duty (220 lbs.) </t>
  </si>
  <si>
    <t xml:space="preserve">Disco SII Extra Heavy Duty (440 lbs.) </t>
  </si>
  <si>
    <t>Ome</t>
  </si>
  <si>
    <t>Av/
Ar</t>
  </si>
  <si>
    <t>hauteur libre en mm</t>
  </si>
  <si>
    <t>Rate en lbs/inch</t>
  </si>
  <si>
    <t>réhausse</t>
  </si>
  <si>
    <t>Ø de Spire</t>
  </si>
  <si>
    <t>Av/Ar</t>
  </si>
  <si>
    <t>Véhicule de destination</t>
  </si>
  <si>
    <t>Fav</t>
  </si>
  <si>
    <t>Far</t>
  </si>
  <si>
    <t>longueur ressort comprimé en charge</t>
  </si>
  <si>
    <t>charge par ressort</t>
  </si>
  <si>
    <t>marron gris</t>
  </si>
  <si>
    <t>ESSIEU AVANT</t>
  </si>
  <si>
    <t>ESSIEU ARRIERE</t>
  </si>
  <si>
    <t>type de ressort</t>
  </si>
  <si>
    <t>raideur en kg/m</t>
  </si>
  <si>
    <t>bleue rouge rose</t>
  </si>
  <si>
    <t>bleue jaune rose</t>
  </si>
  <si>
    <t>rouge gris</t>
  </si>
  <si>
    <t>marron vert</t>
  </si>
  <si>
    <t>blanc</t>
  </si>
  <si>
    <t>vert rose</t>
  </si>
  <si>
    <t>rouge orange</t>
  </si>
  <si>
    <t>2 marron</t>
  </si>
  <si>
    <t>2 gris</t>
  </si>
  <si>
    <t>2 orange</t>
  </si>
  <si>
    <t>vert</t>
  </si>
  <si>
    <t>blanc rose bleue</t>
  </si>
  <si>
    <t>2 passagers av</t>
  </si>
  <si>
    <t>chargement coffre</t>
  </si>
  <si>
    <t>tente de toit</t>
  </si>
  <si>
    <t>Discovery 300 tdi 1998 vide</t>
  </si>
  <si>
    <t>sankey sur attelage</t>
  </si>
  <si>
    <t>moment charge suplémentaire mkg</t>
  </si>
  <si>
    <t>charges suplémentaires (kg)</t>
  </si>
  <si>
    <t>charge sur essieux</t>
  </si>
  <si>
    <t>charge sur essieu (kg)</t>
  </si>
  <si>
    <t>distance charge/essieu AR/empattement (m)</t>
  </si>
  <si>
    <t>hauteur libre en mètres</t>
  </si>
  <si>
    <t>longueur ressort comprimé (m)</t>
  </si>
  <si>
    <t>longueur ressort à vide        (hauteur libre) (m)</t>
  </si>
  <si>
    <t xml:space="preserve"> Discovery 300 tdi 1998 en charge avec 4 personnes à bord + bagages et tente de toit + sankey avec roue de secours sur flèche et tente de toit</t>
  </si>
  <si>
    <t>AN3477</t>
  </si>
  <si>
    <t>2 gris ou 2 marrons</t>
  </si>
  <si>
    <t>longueur ressort comprimé mesurée sur le véhicule (m)</t>
  </si>
  <si>
    <t xml:space="preserve">Ressorts possibles pour le disco </t>
  </si>
  <si>
    <t>2 passagers  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</si>
</sst>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00"/>
  </numFmts>
  <fonts count="11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i/>
      <sz val="10"/>
      <color indexed="16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2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2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24"/>
      </patternFill>
    </fill>
    <fill>
      <patternFill patternType="solid">
        <fgColor rgb="FFFF0000"/>
        <bgColor indexed="24"/>
      </patternFill>
    </fill>
    <fill>
      <patternFill patternType="solid">
        <fgColor rgb="FF92D050"/>
        <bgColor indexed="24"/>
      </patternFill>
    </fill>
    <fill>
      <patternFill patternType="solid">
        <fgColor rgb="FF00B0F0"/>
        <bgColor indexed="2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164" fontId="0" fillId="0" borderId="0" xfId="1" applyNumberFormat="1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5" borderId="0" xfId="0" applyFill="1"/>
    <xf numFmtId="0" fontId="5" fillId="2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4" fontId="4" fillId="4" borderId="1" xfId="1" applyNumberFormat="1" applyFont="1" applyFill="1" applyBorder="1" applyAlignment="1"/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wrapText="1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64" fontId="4" fillId="3" borderId="1" xfId="1" applyNumberFormat="1" applyFont="1" applyFill="1" applyBorder="1" applyAlignment="1"/>
    <xf numFmtId="0" fontId="4" fillId="2" borderId="1" xfId="0" applyFont="1" applyFill="1" applyBorder="1" applyAlignme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64" fontId="4" fillId="2" borderId="1" xfId="1" applyNumberFormat="1" applyFont="1" applyFill="1" applyBorder="1" applyAlignment="1"/>
    <xf numFmtId="0" fontId="4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0" borderId="1" xfId="0" applyBorder="1"/>
    <xf numFmtId="0" fontId="4" fillId="6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/>
    </xf>
    <xf numFmtId="164" fontId="5" fillId="2" borderId="1" xfId="1" applyNumberFormat="1" applyFont="1" applyFill="1" applyBorder="1" applyAlignment="1">
      <alignment horizontal="center" vertical="top" wrapText="1"/>
    </xf>
    <xf numFmtId="0" fontId="4" fillId="3" borderId="1" xfId="0" applyNumberFormat="1" applyFont="1" applyFill="1" applyBorder="1" applyAlignment="1"/>
    <xf numFmtId="0" fontId="4" fillId="3" borderId="1" xfId="0" applyNumberFormat="1" applyFont="1" applyFill="1" applyBorder="1" applyAlignment="1">
      <alignment vertical="center"/>
    </xf>
    <xf numFmtId="0" fontId="4" fillId="3" borderId="1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/>
    <xf numFmtId="0" fontId="4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wrapText="1"/>
    </xf>
    <xf numFmtId="164" fontId="4" fillId="3" borderId="1" xfId="1" applyNumberFormat="1" applyFont="1" applyFill="1" applyBorder="1" applyAlignment="1">
      <alignment wrapText="1"/>
    </xf>
    <xf numFmtId="0" fontId="4" fillId="11" borderId="1" xfId="0" applyFont="1" applyFill="1" applyBorder="1" applyAlignment="1"/>
    <xf numFmtId="0" fontId="4" fillId="11" borderId="1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 wrapText="1"/>
    </xf>
    <xf numFmtId="164" fontId="4" fillId="11" borderId="1" xfId="1" applyNumberFormat="1" applyFont="1" applyFill="1" applyBorder="1" applyAlignment="1"/>
    <xf numFmtId="0" fontId="4" fillId="12" borderId="1" xfId="0" applyFont="1" applyFill="1" applyBorder="1" applyAlignment="1"/>
    <xf numFmtId="0" fontId="4" fillId="12" borderId="1" xfId="0" applyFont="1" applyFill="1" applyBorder="1" applyAlignment="1">
      <alignment vertical="center" wrapText="1"/>
    </xf>
    <xf numFmtId="164" fontId="4" fillId="12" borderId="1" xfId="1" applyNumberFormat="1" applyFont="1" applyFill="1" applyBorder="1" applyAlignment="1"/>
    <xf numFmtId="0" fontId="0" fillId="13" borderId="0" xfId="0" applyFill="1"/>
    <xf numFmtId="0" fontId="0" fillId="0" borderId="0" xfId="0" applyAlignment="1">
      <alignment vertical="center"/>
    </xf>
    <xf numFmtId="0" fontId="6" fillId="14" borderId="1" xfId="0" applyFont="1" applyFill="1" applyBorder="1" applyAlignment="1">
      <alignment horizontal="center" wrapText="1"/>
    </xf>
    <xf numFmtId="0" fontId="4" fillId="8" borderId="0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1" fontId="4" fillId="12" borderId="1" xfId="0" applyNumberFormat="1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top" wrapText="1"/>
    </xf>
    <xf numFmtId="2" fontId="4" fillId="6" borderId="1" xfId="0" applyNumberFormat="1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wrapText="1"/>
    </xf>
    <xf numFmtId="2" fontId="4" fillId="8" borderId="1" xfId="0" applyNumberFormat="1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 vertical="center"/>
    </xf>
    <xf numFmtId="165" fontId="4" fillId="6" borderId="8" xfId="0" applyNumberFormat="1" applyFont="1" applyFill="1" applyBorder="1" applyAlignment="1">
      <alignment horizontal="center" vertical="center"/>
    </xf>
    <xf numFmtId="165" fontId="4" fillId="8" borderId="8" xfId="0" applyNumberFormat="1" applyFont="1" applyFill="1" applyBorder="1" applyAlignment="1">
      <alignment horizontal="center" vertical="center"/>
    </xf>
    <xf numFmtId="165" fontId="4" fillId="6" borderId="1" xfId="0" applyNumberFormat="1" applyFont="1" applyFill="1" applyBorder="1" applyAlignment="1">
      <alignment horizontal="center" vertical="center"/>
    </xf>
    <xf numFmtId="165" fontId="4" fillId="8" borderId="1" xfId="0" applyNumberFormat="1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1" fontId="4" fillId="16" borderId="1" xfId="0" applyNumberFormat="1" applyFont="1" applyFill="1" applyBorder="1" applyAlignment="1">
      <alignment horizontal="center" vertical="center"/>
    </xf>
    <xf numFmtId="165" fontId="4" fillId="16" borderId="8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/>
    </xf>
    <xf numFmtId="1" fontId="4" fillId="16" borderId="1" xfId="0" applyNumberFormat="1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165" fontId="6" fillId="17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10" fillId="10" borderId="5" xfId="0" applyFont="1" applyFill="1" applyBorder="1" applyAlignment="1">
      <alignment horizontal="center"/>
    </xf>
    <xf numFmtId="0" fontId="8" fillId="15" borderId="3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pane ySplit="1" topLeftCell="A35" activePane="bottomLeft" state="frozen"/>
      <selection pane="bottomLeft" activeCell="D53" sqref="D53"/>
    </sheetView>
  </sheetViews>
  <sheetFormatPr baseColWidth="10" defaultRowHeight="12.75" x14ac:dyDescent="0.2"/>
  <cols>
    <col min="1" max="1" width="9.7109375" customWidth="1"/>
    <col min="2" max="2" width="9.42578125" customWidth="1"/>
    <col min="3" max="6" width="15.5703125" style="3" customWidth="1"/>
    <col min="7" max="7" width="4.7109375" style="3" customWidth="1"/>
    <col min="8" max="8" width="25" style="4" customWidth="1"/>
    <col min="9" max="9" width="5.85546875" style="1" customWidth="1"/>
    <col min="10" max="10" width="6.85546875" style="1" customWidth="1"/>
    <col min="11" max="14" width="3.42578125" customWidth="1"/>
    <col min="15" max="15" width="6.5703125" style="1" customWidth="1"/>
    <col min="16" max="16" width="8.140625" style="1" customWidth="1"/>
  </cols>
  <sheetData>
    <row r="1" spans="1:16" s="2" customFormat="1" ht="76.5" x14ac:dyDescent="0.2">
      <c r="A1" s="26" t="s">
        <v>20</v>
      </c>
      <c r="B1" s="26" t="s">
        <v>16</v>
      </c>
      <c r="C1" s="11" t="s">
        <v>23</v>
      </c>
      <c r="D1" s="11"/>
      <c r="E1" s="11"/>
      <c r="F1" s="11"/>
      <c r="G1" s="26" t="s">
        <v>98</v>
      </c>
      <c r="H1" s="11" t="s">
        <v>17</v>
      </c>
      <c r="I1" s="27" t="s">
        <v>101</v>
      </c>
      <c r="J1" s="10" t="s">
        <v>100</v>
      </c>
      <c r="K1" s="26" t="s">
        <v>102</v>
      </c>
      <c r="L1" s="26"/>
      <c r="M1" s="26"/>
      <c r="N1" s="26"/>
      <c r="O1" s="10" t="s">
        <v>99</v>
      </c>
      <c r="P1" s="27" t="s">
        <v>22</v>
      </c>
    </row>
    <row r="2" spans="1:16" s="2" customFormat="1" x14ac:dyDescent="0.2">
      <c r="A2" s="13"/>
      <c r="B2" s="13"/>
      <c r="C2" s="14"/>
      <c r="D2" s="14"/>
      <c r="E2" s="14"/>
      <c r="F2" s="14"/>
      <c r="G2" s="14"/>
      <c r="H2" s="15"/>
      <c r="I2" s="16"/>
      <c r="J2" s="16"/>
      <c r="K2" s="13"/>
      <c r="L2" s="13"/>
      <c r="M2" s="13"/>
      <c r="N2" s="13"/>
      <c r="O2" s="16"/>
      <c r="P2" s="16"/>
    </row>
    <row r="3" spans="1:16" x14ac:dyDescent="0.2">
      <c r="A3" s="17" t="s">
        <v>21</v>
      </c>
      <c r="B3" s="17" t="s">
        <v>0</v>
      </c>
      <c r="C3" s="18"/>
      <c r="D3" s="18"/>
      <c r="E3" s="18"/>
      <c r="F3" s="18"/>
      <c r="G3" s="18" t="s">
        <v>18</v>
      </c>
      <c r="H3" s="19" t="s">
        <v>1</v>
      </c>
      <c r="I3" s="20">
        <v>40</v>
      </c>
      <c r="J3" s="20">
        <v>510</v>
      </c>
      <c r="K3" s="17">
        <v>22</v>
      </c>
      <c r="L3" s="17"/>
      <c r="M3" s="17"/>
      <c r="N3" s="17"/>
      <c r="O3" s="20">
        <v>410</v>
      </c>
      <c r="P3" s="20">
        <f t="shared" ref="P3:P24" si="0">(+J3*0.45)/0.0254</f>
        <v>9035.4330708661419</v>
      </c>
    </row>
    <row r="4" spans="1:16" x14ac:dyDescent="0.2">
      <c r="A4" s="13" t="s">
        <v>21</v>
      </c>
      <c r="B4" s="13" t="s">
        <v>2</v>
      </c>
      <c r="C4" s="14"/>
      <c r="D4" s="14"/>
      <c r="E4" s="14"/>
      <c r="F4" s="14"/>
      <c r="G4" s="14" t="s">
        <v>19</v>
      </c>
      <c r="H4" s="15" t="s">
        <v>3</v>
      </c>
      <c r="I4" s="16">
        <v>45</v>
      </c>
      <c r="J4" s="16">
        <v>255</v>
      </c>
      <c r="K4" s="13">
        <v>17</v>
      </c>
      <c r="L4" s="13"/>
      <c r="M4" s="13"/>
      <c r="N4" s="13"/>
      <c r="O4" s="16">
        <v>380</v>
      </c>
      <c r="P4" s="16">
        <f t="shared" si="0"/>
        <v>4517.7165354330709</v>
      </c>
    </row>
    <row r="5" spans="1:16" x14ac:dyDescent="0.2">
      <c r="A5" s="36" t="s">
        <v>21</v>
      </c>
      <c r="B5" s="36" t="s">
        <v>4</v>
      </c>
      <c r="C5" s="37"/>
      <c r="D5" s="37"/>
      <c r="E5" s="37"/>
      <c r="F5" s="37"/>
      <c r="G5" s="37" t="s">
        <v>18</v>
      </c>
      <c r="H5" s="38" t="s">
        <v>5</v>
      </c>
      <c r="I5" s="39">
        <v>40</v>
      </c>
      <c r="J5" s="39">
        <v>295</v>
      </c>
      <c r="K5" s="36">
        <v>18</v>
      </c>
      <c r="L5" s="36"/>
      <c r="M5" s="36"/>
      <c r="N5" s="36"/>
      <c r="O5" s="39">
        <v>445</v>
      </c>
      <c r="P5" s="39">
        <f t="shared" si="0"/>
        <v>5226.3779527559054</v>
      </c>
    </row>
    <row r="6" spans="1:16" x14ac:dyDescent="0.2">
      <c r="A6" s="36" t="s">
        <v>21</v>
      </c>
      <c r="B6" s="36" t="s">
        <v>6</v>
      </c>
      <c r="C6" s="37"/>
      <c r="D6" s="37"/>
      <c r="E6" s="37"/>
      <c r="F6" s="37"/>
      <c r="G6" s="37" t="s">
        <v>18</v>
      </c>
      <c r="H6" s="38" t="s">
        <v>7</v>
      </c>
      <c r="I6" s="39">
        <v>20</v>
      </c>
      <c r="J6" s="39">
        <v>240</v>
      </c>
      <c r="K6" s="36">
        <v>17</v>
      </c>
      <c r="L6" s="36"/>
      <c r="M6" s="36"/>
      <c r="N6" s="36"/>
      <c r="O6" s="39">
        <v>413</v>
      </c>
      <c r="P6" s="39">
        <f t="shared" si="0"/>
        <v>4251.9685039370079</v>
      </c>
    </row>
    <row r="7" spans="1:16" x14ac:dyDescent="0.2">
      <c r="A7" s="36" t="s">
        <v>21</v>
      </c>
      <c r="B7" s="36" t="s">
        <v>8</v>
      </c>
      <c r="C7" s="37"/>
      <c r="D7" s="37"/>
      <c r="E7" s="37"/>
      <c r="F7" s="37"/>
      <c r="G7" s="37" t="s">
        <v>19</v>
      </c>
      <c r="H7" s="38" t="s">
        <v>9</v>
      </c>
      <c r="I7" s="39">
        <v>30</v>
      </c>
      <c r="J7" s="39">
        <v>195</v>
      </c>
      <c r="K7" s="36">
        <v>16</v>
      </c>
      <c r="L7" s="36"/>
      <c r="M7" s="36"/>
      <c r="N7" s="36"/>
      <c r="O7" s="39">
        <v>394</v>
      </c>
      <c r="P7" s="39">
        <f t="shared" si="0"/>
        <v>3454.7244094488192</v>
      </c>
    </row>
    <row r="8" spans="1:16" x14ac:dyDescent="0.2">
      <c r="A8" s="36" t="s">
        <v>21</v>
      </c>
      <c r="B8" s="36" t="s">
        <v>10</v>
      </c>
      <c r="C8" s="37"/>
      <c r="D8" s="37"/>
      <c r="E8" s="37"/>
      <c r="F8" s="37"/>
      <c r="G8" s="37" t="s">
        <v>18</v>
      </c>
      <c r="H8" s="38" t="s">
        <v>11</v>
      </c>
      <c r="I8" s="39">
        <v>0</v>
      </c>
      <c r="J8" s="39">
        <v>194</v>
      </c>
      <c r="K8" s="36">
        <v>16</v>
      </c>
      <c r="L8" s="36"/>
      <c r="M8" s="36"/>
      <c r="N8" s="36"/>
      <c r="O8" s="39">
        <v>438</v>
      </c>
      <c r="P8" s="39">
        <f t="shared" si="0"/>
        <v>3437.0078740157483</v>
      </c>
    </row>
    <row r="9" spans="1:16" x14ac:dyDescent="0.2">
      <c r="A9" s="36" t="s">
        <v>21</v>
      </c>
      <c r="B9" s="36" t="s">
        <v>12</v>
      </c>
      <c r="C9" s="37"/>
      <c r="D9" s="37"/>
      <c r="E9" s="37"/>
      <c r="F9" s="37"/>
      <c r="G9" s="37" t="s">
        <v>19</v>
      </c>
      <c r="H9" s="38" t="s">
        <v>13</v>
      </c>
      <c r="I9" s="39">
        <v>0</v>
      </c>
      <c r="J9" s="39">
        <v>196</v>
      </c>
      <c r="K9" s="36">
        <v>16</v>
      </c>
      <c r="L9" s="36"/>
      <c r="M9" s="36"/>
      <c r="N9" s="36"/>
      <c r="O9" s="39">
        <v>368</v>
      </c>
      <c r="P9" s="39">
        <f t="shared" si="0"/>
        <v>3472.4409448818901</v>
      </c>
    </row>
    <row r="10" spans="1:16" x14ac:dyDescent="0.2">
      <c r="A10" s="13" t="s">
        <v>21</v>
      </c>
      <c r="B10" s="13" t="s">
        <v>14</v>
      </c>
      <c r="C10" s="15"/>
      <c r="D10" s="15"/>
      <c r="E10" s="15"/>
      <c r="F10" s="15"/>
      <c r="G10" s="14" t="s">
        <v>18</v>
      </c>
      <c r="H10" s="15" t="s">
        <v>15</v>
      </c>
      <c r="I10" s="16">
        <v>0</v>
      </c>
      <c r="J10" s="16">
        <v>195.5</v>
      </c>
      <c r="K10" s="13">
        <v>16</v>
      </c>
      <c r="L10" s="13"/>
      <c r="M10" s="13"/>
      <c r="N10" s="13"/>
      <c r="O10" s="16">
        <v>413</v>
      </c>
      <c r="P10" s="16">
        <f t="shared" si="0"/>
        <v>3463.5826771653547</v>
      </c>
    </row>
    <row r="11" spans="1:16" ht="25.5" x14ac:dyDescent="0.2">
      <c r="A11" s="36" t="s">
        <v>21</v>
      </c>
      <c r="B11" s="36" t="s">
        <v>24</v>
      </c>
      <c r="C11" s="37" t="s">
        <v>56</v>
      </c>
      <c r="D11" s="37"/>
      <c r="E11" s="37"/>
      <c r="F11" s="37"/>
      <c r="G11" s="37" t="s">
        <v>19</v>
      </c>
      <c r="H11" s="38" t="s">
        <v>57</v>
      </c>
      <c r="I11" s="39"/>
      <c r="J11" s="39">
        <v>149.88999999999999</v>
      </c>
      <c r="K11" s="36"/>
      <c r="L11" s="36"/>
      <c r="M11" s="36"/>
      <c r="N11" s="36"/>
      <c r="O11" s="39"/>
      <c r="P11" s="39">
        <f t="shared" si="0"/>
        <v>2655.5314960629917</v>
      </c>
    </row>
    <row r="12" spans="1:16" ht="25.5" x14ac:dyDescent="0.2">
      <c r="A12" s="36" t="s">
        <v>21</v>
      </c>
      <c r="B12" s="36" t="s">
        <v>27</v>
      </c>
      <c r="C12" s="37" t="s">
        <v>58</v>
      </c>
      <c r="D12" s="37"/>
      <c r="E12" s="37"/>
      <c r="F12" s="37"/>
      <c r="G12" s="37" t="s">
        <v>19</v>
      </c>
      <c r="H12" s="38" t="s">
        <v>59</v>
      </c>
      <c r="I12" s="39"/>
      <c r="J12" s="39">
        <v>149.88</v>
      </c>
      <c r="K12" s="36"/>
      <c r="L12" s="36"/>
      <c r="M12" s="36"/>
      <c r="N12" s="36"/>
      <c r="O12" s="39"/>
      <c r="P12" s="39">
        <f t="shared" si="0"/>
        <v>2655.3543307086616</v>
      </c>
    </row>
    <row r="13" spans="1:16" ht="38.25" x14ac:dyDescent="0.2">
      <c r="A13" s="36" t="s">
        <v>21</v>
      </c>
      <c r="B13" s="36" t="s">
        <v>60</v>
      </c>
      <c r="C13" s="37" t="s">
        <v>61</v>
      </c>
      <c r="D13" s="37"/>
      <c r="E13" s="37"/>
      <c r="F13" s="37"/>
      <c r="G13" s="37" t="s">
        <v>18</v>
      </c>
      <c r="H13" s="38" t="s">
        <v>62</v>
      </c>
      <c r="I13" s="39"/>
      <c r="J13" s="39">
        <v>207.84</v>
      </c>
      <c r="K13" s="36"/>
      <c r="L13" s="36"/>
      <c r="M13" s="36"/>
      <c r="N13" s="36"/>
      <c r="O13" s="39"/>
      <c r="P13" s="39">
        <f t="shared" si="0"/>
        <v>3682.2047244094492</v>
      </c>
    </row>
    <row r="14" spans="1:16" ht="25.5" x14ac:dyDescent="0.2">
      <c r="A14" s="36" t="s">
        <v>21</v>
      </c>
      <c r="B14" s="36" t="s">
        <v>30</v>
      </c>
      <c r="C14" s="37"/>
      <c r="D14" s="37"/>
      <c r="E14" s="37"/>
      <c r="F14" s="37"/>
      <c r="G14" s="37" t="s">
        <v>18</v>
      </c>
      <c r="H14" s="38" t="s">
        <v>63</v>
      </c>
      <c r="I14" s="39"/>
      <c r="J14" s="39">
        <v>207.84</v>
      </c>
      <c r="K14" s="36"/>
      <c r="L14" s="36"/>
      <c r="M14" s="36"/>
      <c r="N14" s="36"/>
      <c r="O14" s="39"/>
      <c r="P14" s="39">
        <f t="shared" si="0"/>
        <v>3682.2047244094492</v>
      </c>
    </row>
    <row r="15" spans="1:16" ht="25.5" x14ac:dyDescent="0.2">
      <c r="A15" s="36" t="s">
        <v>21</v>
      </c>
      <c r="B15" s="36" t="s">
        <v>33</v>
      </c>
      <c r="C15" s="37" t="s">
        <v>64</v>
      </c>
      <c r="D15" s="37"/>
      <c r="E15" s="37"/>
      <c r="F15" s="37"/>
      <c r="G15" s="37" t="s">
        <v>18</v>
      </c>
      <c r="H15" s="38" t="s">
        <v>65</v>
      </c>
      <c r="I15" s="39"/>
      <c r="J15" s="39">
        <v>207.84</v>
      </c>
      <c r="K15" s="36"/>
      <c r="L15" s="36"/>
      <c r="M15" s="36"/>
      <c r="N15" s="36"/>
      <c r="O15" s="39"/>
      <c r="P15" s="39">
        <f t="shared" si="0"/>
        <v>3682.2047244094492</v>
      </c>
    </row>
    <row r="16" spans="1:16" ht="25.5" x14ac:dyDescent="0.2">
      <c r="A16" s="17" t="s">
        <v>21</v>
      </c>
      <c r="B16" s="17" t="s">
        <v>36</v>
      </c>
      <c r="C16" s="18" t="s">
        <v>66</v>
      </c>
      <c r="D16" s="18"/>
      <c r="E16" s="18"/>
      <c r="F16" s="18"/>
      <c r="G16" s="18"/>
      <c r="H16" s="19" t="s">
        <v>67</v>
      </c>
      <c r="I16" s="20"/>
      <c r="J16" s="20">
        <v>182.72</v>
      </c>
      <c r="K16" s="17"/>
      <c r="L16" s="17"/>
      <c r="M16" s="17"/>
      <c r="N16" s="17"/>
      <c r="O16" s="20"/>
      <c r="P16" s="20">
        <f t="shared" si="0"/>
        <v>3237.1653543307089</v>
      </c>
    </row>
    <row r="17" spans="1:16" ht="25.5" x14ac:dyDescent="0.2">
      <c r="A17" s="13" t="s">
        <v>21</v>
      </c>
      <c r="B17" s="13" t="s">
        <v>39</v>
      </c>
      <c r="C17" s="14" t="s">
        <v>68</v>
      </c>
      <c r="D17" s="14"/>
      <c r="E17" s="14"/>
      <c r="F17" s="14"/>
      <c r="G17" s="14"/>
      <c r="H17" s="15" t="s">
        <v>67</v>
      </c>
      <c r="I17" s="16"/>
      <c r="J17" s="16">
        <v>451.09</v>
      </c>
      <c r="K17" s="13"/>
      <c r="L17" s="13"/>
      <c r="M17" s="13"/>
      <c r="N17" s="13"/>
      <c r="O17" s="16"/>
      <c r="P17" s="16">
        <f t="shared" si="0"/>
        <v>7991.751968503937</v>
      </c>
    </row>
    <row r="18" spans="1:16" ht="25.5" x14ac:dyDescent="0.2">
      <c r="A18" s="17" t="s">
        <v>21</v>
      </c>
      <c r="B18" s="17" t="s">
        <v>41</v>
      </c>
      <c r="C18" s="18" t="s">
        <v>69</v>
      </c>
      <c r="D18" s="18"/>
      <c r="E18" s="18"/>
      <c r="F18" s="18"/>
      <c r="G18" s="18"/>
      <c r="H18" s="19" t="s">
        <v>67</v>
      </c>
      <c r="I18" s="20"/>
      <c r="J18" s="20">
        <v>165.02</v>
      </c>
      <c r="K18" s="17"/>
      <c r="L18" s="17"/>
      <c r="M18" s="17"/>
      <c r="N18" s="17"/>
      <c r="O18" s="20"/>
      <c r="P18" s="20">
        <f t="shared" si="0"/>
        <v>2923.5826771653547</v>
      </c>
    </row>
    <row r="19" spans="1:16" ht="25.5" x14ac:dyDescent="0.2">
      <c r="A19" s="13" t="s">
        <v>21</v>
      </c>
      <c r="B19" s="13" t="s">
        <v>43</v>
      </c>
      <c r="C19" s="14" t="s">
        <v>70</v>
      </c>
      <c r="D19" s="14"/>
      <c r="E19" s="14"/>
      <c r="F19" s="14"/>
      <c r="G19" s="14" t="s">
        <v>19</v>
      </c>
      <c r="H19" s="15" t="s">
        <v>71</v>
      </c>
      <c r="I19" s="16"/>
      <c r="J19" s="16">
        <v>149.88999999999999</v>
      </c>
      <c r="K19" s="13"/>
      <c r="L19" s="13"/>
      <c r="M19" s="13"/>
      <c r="N19" s="13"/>
      <c r="O19" s="16"/>
      <c r="P19" s="16">
        <f t="shared" si="0"/>
        <v>2655.5314960629917</v>
      </c>
    </row>
    <row r="20" spans="1:16" ht="25.5" x14ac:dyDescent="0.2">
      <c r="A20" s="17" t="s">
        <v>21</v>
      </c>
      <c r="B20" s="17" t="s">
        <v>46</v>
      </c>
      <c r="C20" s="18" t="s">
        <v>72</v>
      </c>
      <c r="D20" s="18"/>
      <c r="E20" s="18"/>
      <c r="F20" s="18"/>
      <c r="G20" s="18" t="s">
        <v>19</v>
      </c>
      <c r="H20" s="19" t="s">
        <v>73</v>
      </c>
      <c r="I20" s="20"/>
      <c r="J20" s="20">
        <v>149.88999999999999</v>
      </c>
      <c r="K20" s="17"/>
      <c r="L20" s="17"/>
      <c r="M20" s="17"/>
      <c r="N20" s="17"/>
      <c r="O20" s="20"/>
      <c r="P20" s="20">
        <f t="shared" si="0"/>
        <v>2655.5314960629917</v>
      </c>
    </row>
    <row r="21" spans="1:16" ht="25.5" x14ac:dyDescent="0.2">
      <c r="A21" s="13" t="s">
        <v>21</v>
      </c>
      <c r="B21" s="13" t="s">
        <v>74</v>
      </c>
      <c r="C21" s="14" t="s">
        <v>75</v>
      </c>
      <c r="D21" s="14"/>
      <c r="E21" s="14"/>
      <c r="F21" s="14"/>
      <c r="G21" s="14" t="s">
        <v>18</v>
      </c>
      <c r="H21" s="15" t="s">
        <v>76</v>
      </c>
      <c r="I21" s="16"/>
      <c r="J21" s="16">
        <v>165.88</v>
      </c>
      <c r="K21" s="13"/>
      <c r="L21" s="13"/>
      <c r="M21" s="13"/>
      <c r="N21" s="13"/>
      <c r="O21" s="16"/>
      <c r="P21" s="16">
        <f t="shared" si="0"/>
        <v>2938.8188976377955</v>
      </c>
    </row>
    <row r="22" spans="1:16" ht="25.5" x14ac:dyDescent="0.2">
      <c r="A22" s="17" t="s">
        <v>21</v>
      </c>
      <c r="B22" s="17" t="s">
        <v>49</v>
      </c>
      <c r="C22" s="18" t="s">
        <v>77</v>
      </c>
      <c r="D22" s="18"/>
      <c r="E22" s="18"/>
      <c r="F22" s="18"/>
      <c r="G22" s="18"/>
      <c r="H22" s="19" t="s">
        <v>67</v>
      </c>
      <c r="I22" s="20"/>
      <c r="J22" s="20">
        <v>285.5</v>
      </c>
      <c r="K22" s="17"/>
      <c r="L22" s="17"/>
      <c r="M22" s="17"/>
      <c r="N22" s="17"/>
      <c r="O22" s="20"/>
      <c r="P22" s="20">
        <f t="shared" si="0"/>
        <v>5058.070866141732</v>
      </c>
    </row>
    <row r="23" spans="1:16" ht="38.25" x14ac:dyDescent="0.2">
      <c r="A23" s="13" t="s">
        <v>21</v>
      </c>
      <c r="B23" s="13" t="s">
        <v>51</v>
      </c>
      <c r="C23" s="14" t="s">
        <v>78</v>
      </c>
      <c r="D23" s="14"/>
      <c r="E23" s="14"/>
      <c r="F23" s="14"/>
      <c r="G23" s="14" t="s">
        <v>18</v>
      </c>
      <c r="H23" s="15" t="s">
        <v>79</v>
      </c>
      <c r="I23" s="16"/>
      <c r="J23" s="16">
        <v>150</v>
      </c>
      <c r="K23" s="13"/>
      <c r="L23" s="13"/>
      <c r="M23" s="13"/>
      <c r="N23" s="13"/>
      <c r="O23" s="16">
        <v>409.7</v>
      </c>
      <c r="P23" s="16">
        <f t="shared" si="0"/>
        <v>2657.48031496063</v>
      </c>
    </row>
    <row r="24" spans="1:16" ht="25.5" x14ac:dyDescent="0.2">
      <c r="A24" s="17" t="s">
        <v>21</v>
      </c>
      <c r="B24" s="17" t="s">
        <v>54</v>
      </c>
      <c r="C24" s="18" t="s">
        <v>80</v>
      </c>
      <c r="D24" s="18"/>
      <c r="E24" s="18"/>
      <c r="F24" s="18"/>
      <c r="G24" s="18" t="s">
        <v>19</v>
      </c>
      <c r="H24" s="19" t="s">
        <v>81</v>
      </c>
      <c r="I24" s="20"/>
      <c r="J24" s="20">
        <v>149.88999999999999</v>
      </c>
      <c r="K24" s="17"/>
      <c r="L24" s="17"/>
      <c r="M24" s="17"/>
      <c r="N24" s="17"/>
      <c r="O24" s="20"/>
      <c r="P24" s="20">
        <f t="shared" si="0"/>
        <v>2655.5314960629917</v>
      </c>
    </row>
    <row r="25" spans="1:16" ht="51" x14ac:dyDescent="0.2">
      <c r="A25" s="13" t="s">
        <v>55</v>
      </c>
      <c r="B25" s="21" t="s">
        <v>24</v>
      </c>
      <c r="C25" s="15" t="s">
        <v>25</v>
      </c>
      <c r="D25" s="15"/>
      <c r="E25" s="15"/>
      <c r="F25" s="15"/>
      <c r="G25" s="14" t="s">
        <v>19</v>
      </c>
      <c r="H25" s="15" t="s">
        <v>26</v>
      </c>
      <c r="I25" s="16"/>
      <c r="J25" s="16"/>
      <c r="K25" s="13"/>
      <c r="L25" s="13"/>
      <c r="M25" s="13"/>
      <c r="N25" s="13"/>
      <c r="O25" s="16"/>
      <c r="P25" s="35">
        <v>2876.61</v>
      </c>
    </row>
    <row r="26" spans="1:16" ht="51" x14ac:dyDescent="0.2">
      <c r="A26" s="17" t="s">
        <v>55</v>
      </c>
      <c r="B26" s="22" t="s">
        <v>27</v>
      </c>
      <c r="C26" s="19" t="s">
        <v>28</v>
      </c>
      <c r="D26" s="19"/>
      <c r="E26" s="19"/>
      <c r="F26" s="19"/>
      <c r="G26" s="18" t="s">
        <v>19</v>
      </c>
      <c r="H26" s="19" t="s">
        <v>29</v>
      </c>
      <c r="I26" s="20"/>
      <c r="J26" s="20"/>
      <c r="K26" s="17"/>
      <c r="L26" s="17"/>
      <c r="M26" s="17"/>
      <c r="N26" s="17"/>
      <c r="O26" s="20"/>
      <c r="P26" s="34">
        <v>2678.43</v>
      </c>
    </row>
    <row r="27" spans="1:16" ht="51" x14ac:dyDescent="0.2">
      <c r="A27" s="13" t="s">
        <v>55</v>
      </c>
      <c r="B27" s="21" t="s">
        <v>30</v>
      </c>
      <c r="C27" s="15" t="s">
        <v>31</v>
      </c>
      <c r="D27" s="15"/>
      <c r="E27" s="15"/>
      <c r="F27" s="15"/>
      <c r="G27" s="14" t="s">
        <v>18</v>
      </c>
      <c r="H27" s="15" t="s">
        <v>32</v>
      </c>
      <c r="I27" s="16"/>
      <c r="J27" s="16"/>
      <c r="K27" s="13"/>
      <c r="L27" s="13"/>
      <c r="M27" s="13"/>
      <c r="N27" s="13"/>
      <c r="O27" s="16"/>
      <c r="P27" s="35">
        <v>3711.43</v>
      </c>
    </row>
    <row r="28" spans="1:16" ht="51" x14ac:dyDescent="0.2">
      <c r="A28" s="17" t="s">
        <v>55</v>
      </c>
      <c r="B28" s="22" t="s">
        <v>33</v>
      </c>
      <c r="C28" s="19" t="s">
        <v>34</v>
      </c>
      <c r="D28" s="19"/>
      <c r="E28" s="19"/>
      <c r="F28" s="19"/>
      <c r="G28" s="18" t="s">
        <v>18</v>
      </c>
      <c r="H28" s="19" t="s">
        <v>35</v>
      </c>
      <c r="I28" s="20"/>
      <c r="J28" s="20"/>
      <c r="K28" s="17"/>
      <c r="L28" s="17"/>
      <c r="M28" s="17"/>
      <c r="N28" s="17"/>
      <c r="O28" s="20"/>
      <c r="P28" s="34">
        <v>3711.43</v>
      </c>
    </row>
    <row r="29" spans="1:16" x14ac:dyDescent="0.2">
      <c r="A29" s="13" t="s">
        <v>55</v>
      </c>
      <c r="B29" s="21" t="s">
        <v>36</v>
      </c>
      <c r="C29" s="15" t="s">
        <v>37</v>
      </c>
      <c r="D29" s="15"/>
      <c r="E29" s="15"/>
      <c r="F29" s="15"/>
      <c r="G29" s="14"/>
      <c r="H29" s="15" t="s">
        <v>38</v>
      </c>
      <c r="I29" s="16"/>
      <c r="J29" s="16"/>
      <c r="K29" s="13"/>
      <c r="L29" s="13"/>
      <c r="M29" s="13"/>
      <c r="N29" s="13"/>
      <c r="O29" s="16"/>
      <c r="P29" s="35">
        <v>3262.88</v>
      </c>
    </row>
    <row r="30" spans="1:16" x14ac:dyDescent="0.2">
      <c r="A30" s="17" t="s">
        <v>55</v>
      </c>
      <c r="B30" s="22" t="s">
        <v>39</v>
      </c>
      <c r="C30" s="19" t="s">
        <v>40</v>
      </c>
      <c r="D30" s="19"/>
      <c r="E30" s="19"/>
      <c r="F30" s="19"/>
      <c r="G30" s="18"/>
      <c r="H30" s="19" t="s">
        <v>38</v>
      </c>
      <c r="I30" s="20"/>
      <c r="J30" s="20"/>
      <c r="K30" s="17"/>
      <c r="L30" s="17"/>
      <c r="M30" s="17"/>
      <c r="N30" s="17"/>
      <c r="O30" s="20"/>
      <c r="P30" s="34">
        <v>8055.18</v>
      </c>
    </row>
    <row r="31" spans="1:16" x14ac:dyDescent="0.2">
      <c r="A31" s="13" t="s">
        <v>55</v>
      </c>
      <c r="B31" s="21" t="s">
        <v>41</v>
      </c>
      <c r="C31" s="15" t="s">
        <v>42</v>
      </c>
      <c r="D31" s="15"/>
      <c r="E31" s="15"/>
      <c r="F31" s="15"/>
      <c r="G31" s="14"/>
      <c r="H31" s="15" t="s">
        <v>38</v>
      </c>
      <c r="I31" s="16"/>
      <c r="J31" s="16"/>
      <c r="K31" s="13"/>
      <c r="L31" s="13"/>
      <c r="M31" s="13"/>
      <c r="N31" s="13"/>
      <c r="O31" s="16"/>
      <c r="P31" s="35">
        <v>2946.79</v>
      </c>
    </row>
    <row r="32" spans="1:16" ht="38.25" x14ac:dyDescent="0.2">
      <c r="A32" s="17" t="s">
        <v>55</v>
      </c>
      <c r="B32" s="22" t="s">
        <v>43</v>
      </c>
      <c r="C32" s="19" t="s">
        <v>44</v>
      </c>
      <c r="D32" s="19"/>
      <c r="E32" s="19"/>
      <c r="F32" s="19"/>
      <c r="G32" s="18" t="s">
        <v>19</v>
      </c>
      <c r="H32" s="19" t="s">
        <v>45</v>
      </c>
      <c r="I32" s="20"/>
      <c r="J32" s="20"/>
      <c r="K32" s="17"/>
      <c r="L32" s="17"/>
      <c r="M32" s="17"/>
      <c r="N32" s="17"/>
      <c r="O32" s="20"/>
      <c r="P32" s="34">
        <v>2676.61</v>
      </c>
    </row>
    <row r="33" spans="1:16" ht="38.25" x14ac:dyDescent="0.2">
      <c r="A33" s="13" t="s">
        <v>55</v>
      </c>
      <c r="B33" s="21" t="s">
        <v>46</v>
      </c>
      <c r="C33" s="15" t="s">
        <v>47</v>
      </c>
      <c r="D33" s="15"/>
      <c r="E33" s="15"/>
      <c r="F33" s="15"/>
      <c r="G33" s="14" t="s">
        <v>19</v>
      </c>
      <c r="H33" s="15" t="s">
        <v>48</v>
      </c>
      <c r="I33" s="16"/>
      <c r="J33" s="16"/>
      <c r="K33" s="13"/>
      <c r="L33" s="13"/>
      <c r="M33" s="13"/>
      <c r="N33" s="13"/>
      <c r="O33" s="16"/>
      <c r="P33" s="35">
        <v>2676.61</v>
      </c>
    </row>
    <row r="34" spans="1:16" x14ac:dyDescent="0.2">
      <c r="A34" s="17" t="s">
        <v>55</v>
      </c>
      <c r="B34" s="22" t="s">
        <v>49</v>
      </c>
      <c r="C34" s="19" t="s">
        <v>50</v>
      </c>
      <c r="D34" s="19"/>
      <c r="E34" s="19"/>
      <c r="F34" s="19"/>
      <c r="G34" s="18"/>
      <c r="H34" s="19" t="s">
        <v>38</v>
      </c>
      <c r="I34" s="20"/>
      <c r="J34" s="20"/>
      <c r="K34" s="17"/>
      <c r="L34" s="17"/>
      <c r="M34" s="17"/>
      <c r="N34" s="17"/>
      <c r="O34" s="20"/>
      <c r="P34" s="34">
        <v>5098.21</v>
      </c>
    </row>
    <row r="35" spans="1:16" ht="51" x14ac:dyDescent="0.2">
      <c r="A35" s="13" t="s">
        <v>55</v>
      </c>
      <c r="B35" s="21" t="s">
        <v>51</v>
      </c>
      <c r="C35" s="15" t="s">
        <v>52</v>
      </c>
      <c r="D35" s="15"/>
      <c r="E35" s="15"/>
      <c r="F35" s="15"/>
      <c r="G35" s="14" t="s">
        <v>19</v>
      </c>
      <c r="H35" s="15" t="s">
        <v>53</v>
      </c>
      <c r="I35" s="16"/>
      <c r="J35" s="16"/>
      <c r="K35" s="13"/>
      <c r="L35" s="13"/>
      <c r="M35" s="13"/>
      <c r="N35" s="13"/>
      <c r="O35" s="16"/>
      <c r="P35" s="35">
        <v>2676.7</v>
      </c>
    </row>
    <row r="36" spans="1:16" ht="25.5" x14ac:dyDescent="0.2">
      <c r="A36" s="13" t="s">
        <v>97</v>
      </c>
      <c r="B36" s="28">
        <v>760</v>
      </c>
      <c r="C36" s="14"/>
      <c r="D36" s="14"/>
      <c r="E36" s="14"/>
      <c r="F36" s="14"/>
      <c r="G36" s="29" t="s">
        <v>82</v>
      </c>
      <c r="H36" s="30" t="s">
        <v>84</v>
      </c>
      <c r="I36" s="16">
        <v>20.32</v>
      </c>
      <c r="J36" s="16">
        <v>210</v>
      </c>
      <c r="K36" s="13"/>
      <c r="L36" s="13"/>
      <c r="M36" s="13"/>
      <c r="N36" s="13"/>
      <c r="O36" s="16">
        <v>377.19</v>
      </c>
      <c r="P36" s="16">
        <f t="shared" ref="P36:P48" si="1">(+J36*0.45)/0.0254</f>
        <v>3720.4724409448822</v>
      </c>
    </row>
    <row r="37" spans="1:16" ht="25.5" x14ac:dyDescent="0.2">
      <c r="A37" s="17" t="s">
        <v>97</v>
      </c>
      <c r="B37" s="31">
        <v>761</v>
      </c>
      <c r="C37" s="18"/>
      <c r="D37" s="18"/>
      <c r="E37" s="18"/>
      <c r="F37" s="18"/>
      <c r="G37" s="32" t="s">
        <v>82</v>
      </c>
      <c r="H37" s="33" t="s">
        <v>85</v>
      </c>
      <c r="I37" s="20">
        <v>30.48</v>
      </c>
      <c r="J37" s="20">
        <v>200</v>
      </c>
      <c r="K37" s="17"/>
      <c r="L37" s="17"/>
      <c r="M37" s="17"/>
      <c r="N37" s="17"/>
      <c r="O37" s="20">
        <v>394.97</v>
      </c>
      <c r="P37" s="20">
        <f t="shared" si="1"/>
        <v>3543.3070866141734</v>
      </c>
    </row>
    <row r="38" spans="1:16" ht="25.5" x14ac:dyDescent="0.2">
      <c r="A38" s="13" t="s">
        <v>97</v>
      </c>
      <c r="B38" s="28">
        <v>751</v>
      </c>
      <c r="C38" s="14"/>
      <c r="D38" s="14"/>
      <c r="E38" s="14"/>
      <c r="F38" s="14"/>
      <c r="G38" s="29" t="s">
        <v>82</v>
      </c>
      <c r="H38" s="30" t="s">
        <v>86</v>
      </c>
      <c r="I38" s="16">
        <v>35.56</v>
      </c>
      <c r="J38" s="16">
        <v>230</v>
      </c>
      <c r="K38" s="13"/>
      <c r="L38" s="13"/>
      <c r="M38" s="13"/>
      <c r="N38" s="13"/>
      <c r="O38" s="16">
        <v>383.54</v>
      </c>
      <c r="P38" s="16">
        <f t="shared" si="1"/>
        <v>4074.8031496062995</v>
      </c>
    </row>
    <row r="39" spans="1:16" ht="25.5" x14ac:dyDescent="0.2">
      <c r="A39" s="17" t="s">
        <v>97</v>
      </c>
      <c r="B39" s="31">
        <v>764</v>
      </c>
      <c r="C39" s="18"/>
      <c r="D39" s="18"/>
      <c r="E39" s="18"/>
      <c r="F39" s="18"/>
      <c r="G39" s="32" t="s">
        <v>83</v>
      </c>
      <c r="H39" s="33" t="s">
        <v>87</v>
      </c>
      <c r="I39" s="20">
        <v>40.64</v>
      </c>
      <c r="J39" s="20">
        <v>220</v>
      </c>
      <c r="K39" s="17"/>
      <c r="L39" s="17"/>
      <c r="M39" s="17"/>
      <c r="N39" s="17"/>
      <c r="O39" s="20">
        <v>424.18</v>
      </c>
      <c r="P39" s="20">
        <f t="shared" si="1"/>
        <v>3897.6377952755906</v>
      </c>
    </row>
    <row r="40" spans="1:16" ht="25.5" x14ac:dyDescent="0.2">
      <c r="A40" s="13" t="s">
        <v>97</v>
      </c>
      <c r="B40" s="28">
        <v>781</v>
      </c>
      <c r="C40" s="14"/>
      <c r="D40" s="14"/>
      <c r="E40" s="14"/>
      <c r="F40" s="14"/>
      <c r="G40" s="29" t="s">
        <v>83</v>
      </c>
      <c r="H40" s="30" t="s">
        <v>88</v>
      </c>
      <c r="I40" s="16">
        <v>40.64</v>
      </c>
      <c r="J40" s="16">
        <v>290</v>
      </c>
      <c r="K40" s="13"/>
      <c r="L40" s="13"/>
      <c r="M40" s="13"/>
      <c r="N40" s="13"/>
      <c r="O40" s="16">
        <v>419.1</v>
      </c>
      <c r="P40" s="16">
        <f t="shared" si="1"/>
        <v>5137.7952755905517</v>
      </c>
    </row>
    <row r="41" spans="1:16" ht="25.5" x14ac:dyDescent="0.2">
      <c r="A41" s="17" t="s">
        <v>97</v>
      </c>
      <c r="B41" s="31">
        <v>762</v>
      </c>
      <c r="C41" s="18"/>
      <c r="D41" s="18"/>
      <c r="E41" s="18"/>
      <c r="F41" s="18"/>
      <c r="G41" s="32" t="s">
        <v>83</v>
      </c>
      <c r="H41" s="33" t="s">
        <v>89</v>
      </c>
      <c r="I41" s="20">
        <v>50.8</v>
      </c>
      <c r="J41" s="20">
        <v>320</v>
      </c>
      <c r="K41" s="17"/>
      <c r="L41" s="17"/>
      <c r="M41" s="17"/>
      <c r="N41" s="17"/>
      <c r="O41" s="20">
        <v>414.02</v>
      </c>
      <c r="P41" s="20">
        <f t="shared" si="1"/>
        <v>5669.2913385826778</v>
      </c>
    </row>
    <row r="42" spans="1:16" ht="25.5" x14ac:dyDescent="0.2">
      <c r="A42" s="13" t="s">
        <v>97</v>
      </c>
      <c r="B42" s="28">
        <v>763</v>
      </c>
      <c r="C42" s="14"/>
      <c r="D42" s="14"/>
      <c r="E42" s="14"/>
      <c r="F42" s="14"/>
      <c r="G42" s="29" t="s">
        <v>83</v>
      </c>
      <c r="H42" s="30" t="s">
        <v>90</v>
      </c>
      <c r="I42" s="16">
        <v>50.8</v>
      </c>
      <c r="J42" s="16">
        <v>360</v>
      </c>
      <c r="K42" s="13"/>
      <c r="L42" s="13"/>
      <c r="M42" s="13"/>
      <c r="N42" s="13"/>
      <c r="O42" s="16">
        <v>414.02</v>
      </c>
      <c r="P42" s="16">
        <f t="shared" si="1"/>
        <v>6377.9527559055123</v>
      </c>
    </row>
    <row r="43" spans="1:16" ht="25.5" x14ac:dyDescent="0.2">
      <c r="A43" s="17" t="s">
        <v>97</v>
      </c>
      <c r="B43" s="31">
        <v>776</v>
      </c>
      <c r="C43" s="18"/>
      <c r="D43" s="18"/>
      <c r="E43" s="18"/>
      <c r="F43" s="18"/>
      <c r="G43" s="32" t="s">
        <v>82</v>
      </c>
      <c r="H43" s="33" t="s">
        <v>91</v>
      </c>
      <c r="I43" s="20">
        <v>40.64</v>
      </c>
      <c r="J43" s="20">
        <v>160</v>
      </c>
      <c r="K43" s="17"/>
      <c r="L43" s="17"/>
      <c r="M43" s="17"/>
      <c r="N43" s="17"/>
      <c r="O43" s="20">
        <v>401.32</v>
      </c>
      <c r="P43" s="20">
        <f t="shared" si="1"/>
        <v>2834.6456692913389</v>
      </c>
    </row>
    <row r="44" spans="1:16" ht="25.5" x14ac:dyDescent="0.2">
      <c r="A44" s="13" t="s">
        <v>97</v>
      </c>
      <c r="B44" s="28">
        <v>777</v>
      </c>
      <c r="C44" s="14"/>
      <c r="D44" s="14"/>
      <c r="E44" s="14"/>
      <c r="F44" s="14"/>
      <c r="G44" s="29" t="s">
        <v>82</v>
      </c>
      <c r="H44" s="30" t="s">
        <v>92</v>
      </c>
      <c r="I44" s="16">
        <v>40.64</v>
      </c>
      <c r="J44" s="16">
        <v>180</v>
      </c>
      <c r="K44" s="13"/>
      <c r="L44" s="13"/>
      <c r="M44" s="13"/>
      <c r="N44" s="13"/>
      <c r="O44" s="16">
        <v>386.08</v>
      </c>
      <c r="P44" s="16">
        <f t="shared" si="1"/>
        <v>3188.9763779527561</v>
      </c>
    </row>
    <row r="45" spans="1:16" ht="25.5" x14ac:dyDescent="0.2">
      <c r="A45" s="17" t="s">
        <v>97</v>
      </c>
      <c r="B45" s="31">
        <v>779</v>
      </c>
      <c r="C45" s="18"/>
      <c r="D45" s="18"/>
      <c r="E45" s="18"/>
      <c r="F45" s="18"/>
      <c r="G45" s="32" t="s">
        <v>82</v>
      </c>
      <c r="H45" s="33" t="s">
        <v>93</v>
      </c>
      <c r="I45" s="20">
        <v>40.64</v>
      </c>
      <c r="J45" s="20">
        <v>180</v>
      </c>
      <c r="K45" s="17"/>
      <c r="L45" s="17"/>
      <c r="M45" s="17"/>
      <c r="N45" s="17"/>
      <c r="O45" s="20">
        <v>398.78</v>
      </c>
      <c r="P45" s="20">
        <f t="shared" si="1"/>
        <v>3188.9763779527561</v>
      </c>
    </row>
    <row r="46" spans="1:16" ht="25.5" x14ac:dyDescent="0.2">
      <c r="A46" s="13" t="s">
        <v>97</v>
      </c>
      <c r="B46" s="28">
        <v>781</v>
      </c>
      <c r="C46" s="14"/>
      <c r="D46" s="14"/>
      <c r="E46" s="14"/>
      <c r="F46" s="14"/>
      <c r="G46" s="29" t="s">
        <v>83</v>
      </c>
      <c r="H46" s="30" t="s">
        <v>94</v>
      </c>
      <c r="I46" s="16">
        <v>40.64</v>
      </c>
      <c r="J46" s="16">
        <v>290</v>
      </c>
      <c r="K46" s="13"/>
      <c r="L46" s="13"/>
      <c r="M46" s="13"/>
      <c r="N46" s="13"/>
      <c r="O46" s="16">
        <v>419.1</v>
      </c>
      <c r="P46" s="16">
        <f t="shared" si="1"/>
        <v>5137.7952755905517</v>
      </c>
    </row>
    <row r="47" spans="1:16" ht="25.5" x14ac:dyDescent="0.2">
      <c r="A47" s="17" t="s">
        <v>97</v>
      </c>
      <c r="B47" s="31">
        <v>762</v>
      </c>
      <c r="C47" s="18"/>
      <c r="D47" s="18"/>
      <c r="E47" s="18"/>
      <c r="F47" s="18"/>
      <c r="G47" s="32" t="s">
        <v>83</v>
      </c>
      <c r="H47" s="33" t="s">
        <v>95</v>
      </c>
      <c r="I47" s="20">
        <v>40.64</v>
      </c>
      <c r="J47" s="20">
        <v>320</v>
      </c>
      <c r="K47" s="17"/>
      <c r="L47" s="17"/>
      <c r="M47" s="17"/>
      <c r="N47" s="17"/>
      <c r="O47" s="20">
        <v>414.02</v>
      </c>
      <c r="P47" s="20">
        <f t="shared" si="1"/>
        <v>5669.2913385826778</v>
      </c>
    </row>
    <row r="48" spans="1:16" ht="25.5" x14ac:dyDescent="0.2">
      <c r="A48" s="13" t="s">
        <v>97</v>
      </c>
      <c r="B48" s="28">
        <v>763</v>
      </c>
      <c r="C48" s="14"/>
      <c r="D48" s="14"/>
      <c r="E48" s="14"/>
      <c r="F48" s="14"/>
      <c r="G48" s="29" t="s">
        <v>83</v>
      </c>
      <c r="H48" s="30" t="s">
        <v>96</v>
      </c>
      <c r="I48" s="16">
        <v>40.64</v>
      </c>
      <c r="J48" s="16">
        <v>360</v>
      </c>
      <c r="K48" s="13"/>
      <c r="L48" s="13"/>
      <c r="M48" s="13"/>
      <c r="N48" s="13"/>
      <c r="O48" s="16">
        <v>414.02</v>
      </c>
      <c r="P48" s="16">
        <f t="shared" si="1"/>
        <v>6377.9527559055123</v>
      </c>
    </row>
  </sheetData>
  <phoneticPr fontId="2" type="noConversion"/>
  <pageMargins left="0.25" right="0.25" top="0.75" bottom="0.75" header="0.3" footer="0.3"/>
  <pageSetup paperSize="9" orientation="landscape" r:id="rId1"/>
  <headerFooter alignWithMargins="0">
    <oddHeader>Page &amp;P de &amp;N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zoomScale="90" zoomScaleNormal="90" workbookViewId="0">
      <selection activeCell="G14" sqref="G14"/>
    </sheetView>
  </sheetViews>
  <sheetFormatPr baseColWidth="10" defaultRowHeight="12.75" x14ac:dyDescent="0.2"/>
  <cols>
    <col min="1" max="1" width="16.85546875" customWidth="1"/>
    <col min="2" max="2" width="12.140625" bestFit="1" customWidth="1"/>
    <col min="3" max="3" width="14.42578125" customWidth="1"/>
    <col min="5" max="5" width="12.85546875" customWidth="1"/>
    <col min="6" max="6" width="14.7109375" customWidth="1"/>
    <col min="7" max="7" width="17" customWidth="1"/>
    <col min="8" max="8" width="14.140625" customWidth="1"/>
  </cols>
  <sheetData>
    <row r="1" spans="1:17" ht="15.75" x14ac:dyDescent="0.25">
      <c r="A1" s="82" t="s">
        <v>129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</row>
    <row r="2" spans="1:17" x14ac:dyDescent="0.2">
      <c r="A2" s="23"/>
      <c r="B2" s="79" t="s">
        <v>110</v>
      </c>
      <c r="C2" s="80"/>
      <c r="D2" s="80"/>
      <c r="E2" s="80"/>
      <c r="F2" s="80"/>
      <c r="G2" s="80"/>
      <c r="H2" s="80"/>
      <c r="I2" s="81"/>
      <c r="J2" s="76" t="s">
        <v>111</v>
      </c>
      <c r="K2" s="77"/>
      <c r="L2" s="77"/>
      <c r="M2" s="77"/>
      <c r="N2" s="77"/>
      <c r="O2" s="77"/>
      <c r="P2" s="77"/>
      <c r="Q2" s="78"/>
    </row>
    <row r="3" spans="1:17" ht="25.5" x14ac:dyDescent="0.2">
      <c r="A3" s="45" t="s">
        <v>133</v>
      </c>
      <c r="B3" s="24">
        <v>1066</v>
      </c>
      <c r="C3" s="24">
        <v>1066</v>
      </c>
      <c r="D3" s="24">
        <v>1066</v>
      </c>
      <c r="E3" s="24">
        <v>1066</v>
      </c>
      <c r="F3" s="24">
        <v>1066</v>
      </c>
      <c r="G3" s="24">
        <v>1066</v>
      </c>
      <c r="H3" s="24">
        <v>1066</v>
      </c>
      <c r="I3" s="24">
        <v>1066</v>
      </c>
      <c r="J3" s="25">
        <v>1109</v>
      </c>
      <c r="K3" s="25">
        <v>1109</v>
      </c>
      <c r="L3" s="25">
        <v>1109</v>
      </c>
      <c r="M3" s="25">
        <v>1109</v>
      </c>
      <c r="N3" s="25">
        <v>1109</v>
      </c>
      <c r="O3" s="25">
        <v>1109</v>
      </c>
      <c r="P3" s="25">
        <v>1109</v>
      </c>
      <c r="Q3" s="25">
        <v>1109</v>
      </c>
    </row>
    <row r="4" spans="1:17" ht="25.5" x14ac:dyDescent="0.2">
      <c r="A4" s="45" t="s">
        <v>108</v>
      </c>
      <c r="B4" s="24">
        <f>B3/2</f>
        <v>533</v>
      </c>
      <c r="C4" s="24">
        <f>C3/2</f>
        <v>533</v>
      </c>
      <c r="D4" s="24">
        <f t="shared" ref="D4:F4" si="0">D3/2</f>
        <v>533</v>
      </c>
      <c r="E4" s="24">
        <f t="shared" si="0"/>
        <v>533</v>
      </c>
      <c r="F4" s="24">
        <f t="shared" si="0"/>
        <v>533</v>
      </c>
      <c r="G4" s="24">
        <f t="shared" ref="G4:I4" si="1">G3/2</f>
        <v>533</v>
      </c>
      <c r="H4" s="24">
        <f t="shared" si="1"/>
        <v>533</v>
      </c>
      <c r="I4" s="24">
        <f t="shared" si="1"/>
        <v>533</v>
      </c>
      <c r="J4" s="25">
        <f>J3/2</f>
        <v>554.5</v>
      </c>
      <c r="K4" s="25">
        <f>K3/2</f>
        <v>554.5</v>
      </c>
      <c r="L4" s="25">
        <f t="shared" ref="L4:N4" si="2">L3/2</f>
        <v>554.5</v>
      </c>
      <c r="M4" s="25">
        <f t="shared" si="2"/>
        <v>554.5</v>
      </c>
      <c r="N4" s="25">
        <f t="shared" si="2"/>
        <v>554.5</v>
      </c>
      <c r="O4" s="25">
        <f t="shared" ref="O4:Q4" si="3">O3/2</f>
        <v>554.5</v>
      </c>
      <c r="P4" s="25">
        <f t="shared" si="3"/>
        <v>554.5</v>
      </c>
      <c r="Q4" s="25">
        <f t="shared" si="3"/>
        <v>554.5</v>
      </c>
    </row>
    <row r="5" spans="1:17" s="44" customFormat="1" x14ac:dyDescent="0.2">
      <c r="A5" s="51" t="s">
        <v>112</v>
      </c>
      <c r="B5" s="24" t="s">
        <v>8</v>
      </c>
      <c r="C5" s="24" t="s">
        <v>12</v>
      </c>
      <c r="D5" s="24" t="s">
        <v>24</v>
      </c>
      <c r="E5" s="66" t="s">
        <v>43</v>
      </c>
      <c r="F5" s="24"/>
      <c r="G5" s="24"/>
      <c r="H5" s="24"/>
      <c r="I5" s="24" t="s">
        <v>49</v>
      </c>
      <c r="J5" s="46" t="s">
        <v>4</v>
      </c>
      <c r="K5" s="25" t="s">
        <v>6</v>
      </c>
      <c r="L5" s="25" t="s">
        <v>10</v>
      </c>
      <c r="M5" s="25" t="s">
        <v>60</v>
      </c>
      <c r="N5" s="69" t="s">
        <v>51</v>
      </c>
      <c r="O5" s="66" t="s">
        <v>140</v>
      </c>
      <c r="P5" s="25"/>
      <c r="Q5" s="25"/>
    </row>
    <row r="6" spans="1:17" s="44" customFormat="1" ht="37.5" customHeight="1" x14ac:dyDescent="0.2">
      <c r="A6" s="51"/>
      <c r="B6" s="24"/>
      <c r="C6" s="24"/>
      <c r="D6" s="24"/>
      <c r="E6" s="71" t="s">
        <v>141</v>
      </c>
      <c r="F6" s="24"/>
      <c r="G6" s="24"/>
      <c r="H6" s="24"/>
      <c r="I6" s="24"/>
      <c r="J6" s="46"/>
      <c r="K6" s="25"/>
      <c r="L6" s="25"/>
      <c r="M6" s="25"/>
      <c r="N6" s="69"/>
      <c r="O6" s="66" t="s">
        <v>117</v>
      </c>
      <c r="P6" s="25"/>
      <c r="Q6" s="25"/>
    </row>
    <row r="7" spans="1:17" x14ac:dyDescent="0.2">
      <c r="A7" s="45" t="s">
        <v>113</v>
      </c>
      <c r="B7" s="24">
        <v>3455</v>
      </c>
      <c r="C7" s="65">
        <f>Q25</f>
        <v>3472.4409448818901</v>
      </c>
      <c r="D7" s="65">
        <f>Q26</f>
        <v>2655.5314960629917</v>
      </c>
      <c r="E7" s="70">
        <f>Q34</f>
        <v>2655.5314960629917</v>
      </c>
      <c r="F7" s="24"/>
      <c r="G7" s="24"/>
      <c r="H7" s="24"/>
      <c r="I7" s="24">
        <v>5058</v>
      </c>
      <c r="J7" s="25">
        <v>5226</v>
      </c>
      <c r="K7" s="25">
        <v>4252</v>
      </c>
      <c r="L7" s="25">
        <v>3437</v>
      </c>
      <c r="M7" s="25">
        <v>3682</v>
      </c>
      <c r="N7" s="69">
        <f>Q38</f>
        <v>2657.48031496063</v>
      </c>
      <c r="O7" s="67">
        <f>Q30</f>
        <v>3682.2047244094492</v>
      </c>
      <c r="P7" s="25"/>
      <c r="Q7" s="25"/>
    </row>
    <row r="8" spans="1:17" ht="51" x14ac:dyDescent="0.2">
      <c r="A8" s="45" t="s">
        <v>138</v>
      </c>
      <c r="B8" s="24">
        <f>O23</f>
        <v>0.39400000000000002</v>
      </c>
      <c r="C8" s="24">
        <f>O25</f>
        <v>0.36799999999999999</v>
      </c>
      <c r="D8" s="24">
        <f>O26</f>
        <v>0.38400000000000001</v>
      </c>
      <c r="E8" s="66">
        <f>O34</f>
        <v>0.38400000000000001</v>
      </c>
      <c r="F8" s="24"/>
      <c r="G8" s="24"/>
      <c r="H8" s="24"/>
      <c r="I8" s="24">
        <f>O37</f>
        <v>0.41799999999999998</v>
      </c>
      <c r="J8" s="25">
        <f>O21</f>
        <v>0.44500000000000001</v>
      </c>
      <c r="K8" s="25">
        <f>O22</f>
        <v>0.41299999999999998</v>
      </c>
      <c r="L8" s="25">
        <f>O24</f>
        <v>0.438</v>
      </c>
      <c r="M8" s="25">
        <f>O28</f>
        <v>0.438</v>
      </c>
      <c r="N8" s="25">
        <f>O38</f>
        <v>0.40970000000000001</v>
      </c>
      <c r="O8" s="66">
        <f>O30</f>
        <v>0.438</v>
      </c>
      <c r="P8" s="25"/>
      <c r="Q8" s="25"/>
    </row>
    <row r="9" spans="1:17" ht="25.5" x14ac:dyDescent="0.2">
      <c r="A9" s="57" t="s">
        <v>137</v>
      </c>
      <c r="B9" s="61">
        <f>B8-(B4/B7)</f>
        <v>0.23973082489146166</v>
      </c>
      <c r="C9" s="61">
        <f>C8-(C4/C7)</f>
        <v>0.21450566893424036</v>
      </c>
      <c r="D9" s="61">
        <f t="shared" ref="D9:I9" si="4">D8-(D4/D7)</f>
        <v>0.18328688445600846</v>
      </c>
      <c r="E9" s="68">
        <f t="shared" si="4"/>
        <v>0.18328688445600846</v>
      </c>
      <c r="F9" s="61" t="e">
        <f t="shared" si="4"/>
        <v>#DIV/0!</v>
      </c>
      <c r="G9" s="61" t="e">
        <f t="shared" si="4"/>
        <v>#DIV/0!</v>
      </c>
      <c r="H9" s="61" t="e">
        <f t="shared" si="4"/>
        <v>#DIV/0!</v>
      </c>
      <c r="I9" s="61">
        <f t="shared" si="4"/>
        <v>0.31262238038750489</v>
      </c>
      <c r="J9" s="62">
        <f t="shared" ref="J9" si="5">J8-(J4/J7)</f>
        <v>0.33889590508993495</v>
      </c>
      <c r="K9" s="62">
        <f t="shared" ref="K9" si="6">K8-(K4/K7)</f>
        <v>0.28259078080903099</v>
      </c>
      <c r="L9" s="62">
        <f t="shared" ref="L9" si="7">L8-(L4/L7)</f>
        <v>0.2766674425370963</v>
      </c>
      <c r="M9" s="62">
        <f t="shared" ref="M9" si="8">M8-(M4/M7)</f>
        <v>0.28740249864204237</v>
      </c>
      <c r="N9" s="62">
        <f t="shared" ref="N9" si="9">N8-(N4/N7)</f>
        <v>0.20104370370370372</v>
      </c>
      <c r="O9" s="68">
        <f t="shared" ref="O9" si="10">O8-(O4/O7)</f>
        <v>0.28741087161064072</v>
      </c>
      <c r="P9" s="62" t="e">
        <f t="shared" ref="P9" si="11">P8-(P4/P7)</f>
        <v>#DIV/0!</v>
      </c>
      <c r="Q9" s="62" t="e">
        <f t="shared" ref="Q9" si="12">Q8-(Q4/Q7)</f>
        <v>#DIV/0!</v>
      </c>
    </row>
    <row r="10" spans="1:17" s="23" customFormat="1" ht="51" x14ac:dyDescent="0.2">
      <c r="A10" s="57" t="s">
        <v>142</v>
      </c>
      <c r="B10" s="24"/>
      <c r="C10" s="24"/>
      <c r="D10" s="24"/>
      <c r="E10" s="72">
        <v>0.24</v>
      </c>
      <c r="F10" s="24"/>
      <c r="G10" s="24"/>
      <c r="H10" s="24"/>
      <c r="I10" s="24"/>
      <c r="J10" s="25"/>
      <c r="K10" s="25"/>
      <c r="L10" s="25"/>
      <c r="M10" s="25"/>
      <c r="N10" s="25"/>
      <c r="O10" s="72">
        <v>0.26</v>
      </c>
      <c r="P10" s="25"/>
      <c r="Q10" s="25"/>
    </row>
    <row r="11" spans="1:17" ht="21.75" customHeight="1" x14ac:dyDescent="0.2">
      <c r="A11" s="85" t="s">
        <v>139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</row>
    <row r="12" spans="1:17" ht="25.5" x14ac:dyDescent="0.2">
      <c r="A12" s="45"/>
      <c r="B12" s="52" t="s">
        <v>126</v>
      </c>
      <c r="C12" s="52" t="s">
        <v>144</v>
      </c>
      <c r="D12" s="52" t="s">
        <v>127</v>
      </c>
      <c r="E12" s="54" t="s">
        <v>128</v>
      </c>
      <c r="F12" s="52" t="s">
        <v>130</v>
      </c>
      <c r="G12" s="52"/>
      <c r="H12" s="52"/>
      <c r="I12" s="52" t="s">
        <v>105</v>
      </c>
      <c r="J12" s="53" t="s">
        <v>106</v>
      </c>
      <c r="K12" s="53"/>
      <c r="L12" s="53"/>
      <c r="M12" s="53"/>
      <c r="N12" s="53"/>
      <c r="O12" s="53"/>
      <c r="P12" s="53"/>
      <c r="Q12" s="53"/>
    </row>
    <row r="13" spans="1:17" ht="38.25" x14ac:dyDescent="0.2">
      <c r="A13" s="51" t="s">
        <v>132</v>
      </c>
      <c r="B13" s="24">
        <v>-110</v>
      </c>
      <c r="C13" s="24">
        <v>-110</v>
      </c>
      <c r="D13" s="24">
        <v>-160</v>
      </c>
      <c r="E13" s="24">
        <v>-40</v>
      </c>
      <c r="F13" s="24">
        <v>-68</v>
      </c>
      <c r="G13" s="52"/>
      <c r="H13" s="52"/>
      <c r="I13" s="56">
        <f>(-B15-C15-D15-E15-F15-G15-H15)/I14</f>
        <v>113.93700787401573</v>
      </c>
      <c r="J13" s="59">
        <f>-(I13+F13+E13+D13+C13+B13)</f>
        <v>374.06299212598424</v>
      </c>
      <c r="K13" s="25"/>
      <c r="L13" s="25"/>
      <c r="M13" s="25"/>
      <c r="N13" s="25"/>
      <c r="O13" s="25"/>
      <c r="P13" s="25"/>
      <c r="Q13" s="25"/>
    </row>
    <row r="14" spans="1:17" ht="51" x14ac:dyDescent="0.2">
      <c r="A14" s="45" t="s">
        <v>135</v>
      </c>
      <c r="B14" s="24">
        <v>1</v>
      </c>
      <c r="C14" s="24">
        <v>0.1</v>
      </c>
      <c r="D14" s="24">
        <v>0.5</v>
      </c>
      <c r="E14" s="24">
        <v>0</v>
      </c>
      <c r="F14" s="24">
        <v>1.3</v>
      </c>
      <c r="G14" s="52"/>
      <c r="H14" s="52"/>
      <c r="I14" s="24">
        <v>2.54</v>
      </c>
      <c r="J14" s="53">
        <v>0</v>
      </c>
      <c r="K14" s="25"/>
      <c r="L14" s="25"/>
      <c r="M14" s="25"/>
      <c r="N14" s="25"/>
      <c r="O14" s="25"/>
      <c r="P14" s="25"/>
      <c r="Q14" s="25"/>
    </row>
    <row r="15" spans="1:17" ht="38.25" x14ac:dyDescent="0.2">
      <c r="A15" s="51" t="s">
        <v>131</v>
      </c>
      <c r="B15" s="24">
        <f>B13*B14</f>
        <v>-110</v>
      </c>
      <c r="C15" s="24">
        <f t="shared" ref="C15:F15" si="13">C13*C14</f>
        <v>-11</v>
      </c>
      <c r="D15" s="24">
        <f t="shared" si="13"/>
        <v>-80</v>
      </c>
      <c r="E15" s="24">
        <f t="shared" si="13"/>
        <v>0</v>
      </c>
      <c r="F15" s="24">
        <f t="shared" si="13"/>
        <v>-88.4</v>
      </c>
      <c r="G15" s="24">
        <f t="shared" ref="G15" si="14">G13*G14</f>
        <v>0</v>
      </c>
      <c r="H15" s="24">
        <f t="shared" ref="H15" si="15">H13*H14</f>
        <v>0</v>
      </c>
      <c r="I15" s="24">
        <f>I13*I14</f>
        <v>289.39999999999998</v>
      </c>
      <c r="J15" s="53">
        <f>J13*J14</f>
        <v>0</v>
      </c>
      <c r="K15" s="25"/>
      <c r="L15" s="25"/>
      <c r="M15" s="25"/>
      <c r="N15" s="25"/>
      <c r="O15" s="25"/>
      <c r="P15" s="25"/>
      <c r="Q15" s="25"/>
    </row>
    <row r="16" spans="1:17" ht="25.5" x14ac:dyDescent="0.2">
      <c r="A16" s="51" t="s">
        <v>134</v>
      </c>
      <c r="B16" s="55">
        <f>I16</f>
        <v>1179.9370078740158</v>
      </c>
      <c r="C16" s="55">
        <f>I16</f>
        <v>1179.9370078740158</v>
      </c>
      <c r="D16" s="55">
        <f>I16</f>
        <v>1179.9370078740158</v>
      </c>
      <c r="E16" s="55">
        <f>I16</f>
        <v>1179.9370078740158</v>
      </c>
      <c r="F16" s="55">
        <f>I16</f>
        <v>1179.9370078740158</v>
      </c>
      <c r="G16" s="55">
        <f>I16</f>
        <v>1179.9370078740158</v>
      </c>
      <c r="H16" s="55">
        <f>I16</f>
        <v>1179.9370078740158</v>
      </c>
      <c r="I16" s="56">
        <f>I3+I13</f>
        <v>1179.9370078740158</v>
      </c>
      <c r="J16" s="59">
        <f>J3+J13</f>
        <v>1483.0629921259842</v>
      </c>
      <c r="K16" s="60">
        <f>J16</f>
        <v>1483.0629921259842</v>
      </c>
      <c r="L16" s="60">
        <f>J16</f>
        <v>1483.0629921259842</v>
      </c>
      <c r="M16" s="60">
        <f>J16</f>
        <v>1483.0629921259842</v>
      </c>
      <c r="N16" s="60">
        <f>J16</f>
        <v>1483.0629921259842</v>
      </c>
      <c r="O16" s="60">
        <f>J16</f>
        <v>1483.0629921259842</v>
      </c>
      <c r="P16" s="60">
        <f>J16</f>
        <v>1483.0629921259842</v>
      </c>
      <c r="Q16" s="60">
        <f>J16</f>
        <v>1483.0629921259842</v>
      </c>
    </row>
    <row r="17" spans="1:17" ht="25.5" x14ac:dyDescent="0.2">
      <c r="A17" s="45" t="s">
        <v>108</v>
      </c>
      <c r="B17" s="55">
        <f>B16/2</f>
        <v>589.96850393700788</v>
      </c>
      <c r="C17" s="55">
        <f t="shared" ref="C17:I17" si="16">C16/2</f>
        <v>589.96850393700788</v>
      </c>
      <c r="D17" s="55">
        <f t="shared" si="16"/>
        <v>589.96850393700788</v>
      </c>
      <c r="E17" s="55">
        <f t="shared" si="16"/>
        <v>589.96850393700788</v>
      </c>
      <c r="F17" s="55">
        <f t="shared" si="16"/>
        <v>589.96850393700788</v>
      </c>
      <c r="G17" s="55">
        <f t="shared" si="16"/>
        <v>589.96850393700788</v>
      </c>
      <c r="H17" s="55">
        <f t="shared" si="16"/>
        <v>589.96850393700788</v>
      </c>
      <c r="I17" s="55">
        <f t="shared" si="16"/>
        <v>589.96850393700788</v>
      </c>
      <c r="J17" s="58">
        <f>J16/2</f>
        <v>741.53149606299212</v>
      </c>
      <c r="K17" s="58">
        <f t="shared" ref="K17:Q17" si="17">K16/2</f>
        <v>741.53149606299212</v>
      </c>
      <c r="L17" s="58">
        <f t="shared" si="17"/>
        <v>741.53149606299212</v>
      </c>
      <c r="M17" s="58">
        <f t="shared" si="17"/>
        <v>741.53149606299212</v>
      </c>
      <c r="N17" s="58">
        <f t="shared" si="17"/>
        <v>741.53149606299212</v>
      </c>
      <c r="O17" s="58">
        <f t="shared" si="17"/>
        <v>741.53149606299212</v>
      </c>
      <c r="P17" s="58">
        <f t="shared" si="17"/>
        <v>741.53149606299212</v>
      </c>
      <c r="Q17" s="58">
        <f t="shared" si="17"/>
        <v>741.53149606299212</v>
      </c>
    </row>
    <row r="18" spans="1:17" ht="51" customHeight="1" x14ac:dyDescent="0.2">
      <c r="A18" s="45" t="s">
        <v>107</v>
      </c>
      <c r="B18" s="63">
        <f>B8-(B17/B7)</f>
        <v>0.22324211174037401</v>
      </c>
      <c r="C18" s="63">
        <f t="shared" ref="C18:J18" si="18">C8-(C17/C7)</f>
        <v>0.19809977324263039</v>
      </c>
      <c r="D18" s="63">
        <f t="shared" si="18"/>
        <v>0.16183411538832176</v>
      </c>
      <c r="E18" s="63">
        <f t="shared" si="18"/>
        <v>0.16183411538832176</v>
      </c>
      <c r="F18" s="63" t="e">
        <f t="shared" si="18"/>
        <v>#DIV/0!</v>
      </c>
      <c r="G18" s="63" t="e">
        <f t="shared" si="18"/>
        <v>#DIV/0!</v>
      </c>
      <c r="H18" s="63" t="e">
        <f t="shared" si="18"/>
        <v>#DIV/0!</v>
      </c>
      <c r="I18" s="63">
        <f t="shared" si="18"/>
        <v>0.30135933097330803</v>
      </c>
      <c r="J18" s="64">
        <f t="shared" si="18"/>
        <v>0.30310725295388596</v>
      </c>
      <c r="K18" s="64">
        <f t="shared" ref="K18" si="19">K8-(K17/K7)</f>
        <v>0.23860406959948444</v>
      </c>
      <c r="L18" s="64">
        <f t="shared" ref="L18" si="20">L8-(L17/L7)</f>
        <v>0.22225036483474189</v>
      </c>
      <c r="M18" s="64">
        <f t="shared" ref="M18" si="21">M8-(M17/M7)</f>
        <v>0.23660632915182181</v>
      </c>
      <c r="N18" s="64">
        <f t="shared" ref="N18" si="22">N8-(N17/N7)</f>
        <v>0.13066444444444447</v>
      </c>
      <c r="O18" s="64">
        <f t="shared" ref="O18" si="23">O8-(O17/O7)</f>
        <v>0.23661752630228383</v>
      </c>
      <c r="P18" s="64" t="e">
        <f t="shared" ref="P18" si="24">P8-(P17/P7)</f>
        <v>#DIV/0!</v>
      </c>
      <c r="Q18" s="64" t="e">
        <f t="shared" ref="Q18" si="25">Q8-(Q17/Q7)</f>
        <v>#DIV/0!</v>
      </c>
    </row>
    <row r="19" spans="1:17" ht="15" x14ac:dyDescent="0.2">
      <c r="A19" s="73" t="s">
        <v>143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5"/>
    </row>
    <row r="20" spans="1:17" ht="38.25" x14ac:dyDescent="0.2">
      <c r="A20" s="17"/>
      <c r="B20" s="6" t="s">
        <v>16</v>
      </c>
      <c r="C20" s="11" t="s">
        <v>23</v>
      </c>
      <c r="D20" s="11"/>
      <c r="E20" s="11"/>
      <c r="F20" s="11"/>
      <c r="G20" s="11" t="s">
        <v>103</v>
      </c>
      <c r="H20" s="11" t="s">
        <v>104</v>
      </c>
      <c r="I20" s="10" t="s">
        <v>101</v>
      </c>
      <c r="J20" s="10" t="s">
        <v>100</v>
      </c>
      <c r="K20" s="11" t="s">
        <v>102</v>
      </c>
      <c r="L20" s="11"/>
      <c r="M20" s="11"/>
      <c r="N20" s="10" t="s">
        <v>99</v>
      </c>
      <c r="O20" s="10" t="s">
        <v>136</v>
      </c>
      <c r="P20" s="10"/>
      <c r="Q20" s="12" t="s">
        <v>22</v>
      </c>
    </row>
    <row r="21" spans="1:17" s="5" customFormat="1" x14ac:dyDescent="0.2">
      <c r="A21" s="7" t="s">
        <v>21</v>
      </c>
      <c r="B21" s="7" t="s">
        <v>4</v>
      </c>
      <c r="C21" s="7"/>
      <c r="D21" s="7"/>
      <c r="E21" s="7"/>
      <c r="F21" s="7"/>
      <c r="G21" s="7" t="s">
        <v>18</v>
      </c>
      <c r="H21" s="8" t="s">
        <v>5</v>
      </c>
      <c r="I21" s="9">
        <v>40</v>
      </c>
      <c r="J21" s="7">
        <v>295</v>
      </c>
      <c r="K21" s="7">
        <v>18</v>
      </c>
      <c r="L21" s="7"/>
      <c r="M21" s="7"/>
      <c r="N21" s="7">
        <v>445</v>
      </c>
      <c r="O21" s="7">
        <f>N21/1000</f>
        <v>0.44500000000000001</v>
      </c>
      <c r="P21" s="7"/>
      <c r="Q21" s="48">
        <f t="shared" ref="Q21:Q39" si="26">(+J21*0.45)/0.0254</f>
        <v>5226.3779527559054</v>
      </c>
    </row>
    <row r="22" spans="1:17" s="43" customFormat="1" x14ac:dyDescent="0.2">
      <c r="A22" s="49" t="s">
        <v>21</v>
      </c>
      <c r="B22" s="49" t="s">
        <v>6</v>
      </c>
      <c r="C22" s="49"/>
      <c r="D22" s="49"/>
      <c r="E22" s="49"/>
      <c r="F22" s="49"/>
      <c r="G22" s="49" t="s">
        <v>18</v>
      </c>
      <c r="H22" s="41" t="s">
        <v>7</v>
      </c>
      <c r="I22" s="42">
        <v>20</v>
      </c>
      <c r="J22" s="47">
        <v>240</v>
      </c>
      <c r="K22" s="49">
        <v>17</v>
      </c>
      <c r="L22" s="40"/>
      <c r="M22" s="40"/>
      <c r="N22" s="49">
        <v>413</v>
      </c>
      <c r="O22" s="7">
        <f t="shared" ref="O22:O63" si="27">N22/1000</f>
        <v>0.41299999999999998</v>
      </c>
      <c r="P22" s="40"/>
      <c r="Q22" s="50">
        <f t="shared" si="26"/>
        <v>4251.9685039370079</v>
      </c>
    </row>
    <row r="23" spans="1:17" s="5" customFormat="1" x14ac:dyDescent="0.2">
      <c r="A23" s="7" t="s">
        <v>21</v>
      </c>
      <c r="B23" s="7" t="s">
        <v>8</v>
      </c>
      <c r="C23" s="7"/>
      <c r="D23" s="7"/>
      <c r="E23" s="7"/>
      <c r="F23" s="7"/>
      <c r="G23" s="7" t="s">
        <v>19</v>
      </c>
      <c r="H23" s="8" t="s">
        <v>9</v>
      </c>
      <c r="I23" s="9">
        <v>30</v>
      </c>
      <c r="J23" s="7">
        <v>195</v>
      </c>
      <c r="K23" s="7">
        <v>16</v>
      </c>
      <c r="L23" s="7"/>
      <c r="M23" s="7"/>
      <c r="N23" s="7">
        <v>394</v>
      </c>
      <c r="O23" s="7">
        <f t="shared" si="27"/>
        <v>0.39400000000000002</v>
      </c>
      <c r="P23" s="7"/>
      <c r="Q23" s="48">
        <f t="shared" si="26"/>
        <v>3454.7244094488192</v>
      </c>
    </row>
    <row r="24" spans="1:17" s="43" customFormat="1" x14ac:dyDescent="0.2">
      <c r="A24" s="49" t="s">
        <v>21</v>
      </c>
      <c r="B24" s="49" t="s">
        <v>10</v>
      </c>
      <c r="C24" s="49"/>
      <c r="D24" s="49"/>
      <c r="E24" s="49"/>
      <c r="F24" s="49"/>
      <c r="G24" s="49" t="s">
        <v>18</v>
      </c>
      <c r="H24" s="41" t="s">
        <v>11</v>
      </c>
      <c r="I24" s="42">
        <v>0</v>
      </c>
      <c r="J24" s="47">
        <v>194</v>
      </c>
      <c r="K24" s="49">
        <v>16</v>
      </c>
      <c r="L24" s="40"/>
      <c r="M24" s="40"/>
      <c r="N24" s="49">
        <v>438</v>
      </c>
      <c r="O24" s="7">
        <f t="shared" si="27"/>
        <v>0.438</v>
      </c>
      <c r="P24" s="40"/>
      <c r="Q24" s="50">
        <f t="shared" si="26"/>
        <v>3437.0078740157483</v>
      </c>
    </row>
    <row r="25" spans="1:17" s="5" customFormat="1" x14ac:dyDescent="0.2">
      <c r="A25" s="7" t="s">
        <v>21</v>
      </c>
      <c r="B25" s="7" t="s">
        <v>12</v>
      </c>
      <c r="C25" s="7"/>
      <c r="D25" s="7"/>
      <c r="E25" s="7"/>
      <c r="F25" s="7"/>
      <c r="G25" s="7" t="s">
        <v>19</v>
      </c>
      <c r="H25" s="8" t="s">
        <v>13</v>
      </c>
      <c r="I25" s="9">
        <v>0</v>
      </c>
      <c r="J25" s="7">
        <v>196</v>
      </c>
      <c r="K25" s="7">
        <v>16</v>
      </c>
      <c r="L25" s="7"/>
      <c r="M25" s="7"/>
      <c r="N25" s="7">
        <v>368</v>
      </c>
      <c r="O25" s="7">
        <f t="shared" si="27"/>
        <v>0.36799999999999999</v>
      </c>
      <c r="P25" s="7"/>
      <c r="Q25" s="48">
        <f t="shared" si="26"/>
        <v>3472.4409448818901</v>
      </c>
    </row>
    <row r="26" spans="1:17" s="5" customFormat="1" ht="12.75" customHeight="1" x14ac:dyDescent="0.2">
      <c r="A26" s="49" t="s">
        <v>21</v>
      </c>
      <c r="B26" s="49" t="s">
        <v>24</v>
      </c>
      <c r="C26" s="49" t="s">
        <v>114</v>
      </c>
      <c r="D26" s="49"/>
      <c r="E26" s="49"/>
      <c r="F26" s="49"/>
      <c r="G26" s="49" t="s">
        <v>19</v>
      </c>
      <c r="H26" s="41" t="s">
        <v>57</v>
      </c>
      <c r="I26" s="42"/>
      <c r="J26" s="47">
        <v>149.88999999999999</v>
      </c>
      <c r="K26" s="49"/>
      <c r="L26" s="40"/>
      <c r="M26" s="40"/>
      <c r="N26" s="49">
        <v>384</v>
      </c>
      <c r="O26" s="7">
        <f t="shared" si="27"/>
        <v>0.38400000000000001</v>
      </c>
      <c r="P26" s="40"/>
      <c r="Q26" s="50">
        <f t="shared" si="26"/>
        <v>2655.5314960629917</v>
      </c>
    </row>
    <row r="27" spans="1:17" s="43" customFormat="1" ht="38.25" x14ac:dyDescent="0.2">
      <c r="A27" s="7" t="s">
        <v>21</v>
      </c>
      <c r="B27" s="7" t="s">
        <v>27</v>
      </c>
      <c r="C27" s="7" t="s">
        <v>115</v>
      </c>
      <c r="D27" s="7"/>
      <c r="E27" s="7"/>
      <c r="F27" s="7"/>
      <c r="G27" s="7" t="s">
        <v>19</v>
      </c>
      <c r="H27" s="8" t="s">
        <v>59</v>
      </c>
      <c r="I27" s="9"/>
      <c r="J27" s="7">
        <v>149.88</v>
      </c>
      <c r="K27" s="7"/>
      <c r="L27" s="7"/>
      <c r="M27" s="7"/>
      <c r="N27" s="7">
        <v>384</v>
      </c>
      <c r="O27" s="7">
        <f t="shared" si="27"/>
        <v>0.38400000000000001</v>
      </c>
      <c r="P27" s="7"/>
      <c r="Q27" s="48">
        <f t="shared" si="26"/>
        <v>2655.3543307086616</v>
      </c>
    </row>
    <row r="28" spans="1:17" s="5" customFormat="1" ht="12.75" customHeight="1" x14ac:dyDescent="0.2">
      <c r="A28" s="49" t="s">
        <v>21</v>
      </c>
      <c r="B28" s="49" t="s">
        <v>60</v>
      </c>
      <c r="C28" s="49" t="s">
        <v>116</v>
      </c>
      <c r="D28" s="49"/>
      <c r="E28" s="49"/>
      <c r="F28" s="49"/>
      <c r="G28" s="49" t="s">
        <v>18</v>
      </c>
      <c r="H28" s="41" t="s">
        <v>62</v>
      </c>
      <c r="I28" s="42"/>
      <c r="J28" s="47">
        <v>207.84</v>
      </c>
      <c r="K28" s="49"/>
      <c r="L28" s="40"/>
      <c r="M28" s="40"/>
      <c r="N28" s="49">
        <v>438</v>
      </c>
      <c r="O28" s="7">
        <f t="shared" si="27"/>
        <v>0.438</v>
      </c>
      <c r="P28" s="40"/>
      <c r="Q28" s="50">
        <f t="shared" si="26"/>
        <v>3682.2047244094492</v>
      </c>
    </row>
    <row r="29" spans="1:17" s="43" customFormat="1" ht="38.25" x14ac:dyDescent="0.2">
      <c r="A29" s="7" t="s">
        <v>21</v>
      </c>
      <c r="B29" s="7" t="s">
        <v>30</v>
      </c>
      <c r="C29" s="7"/>
      <c r="D29" s="7"/>
      <c r="E29" s="7"/>
      <c r="F29" s="7"/>
      <c r="G29" s="7" t="s">
        <v>18</v>
      </c>
      <c r="H29" s="8" t="s">
        <v>63</v>
      </c>
      <c r="I29" s="9"/>
      <c r="J29" s="7">
        <v>207.84</v>
      </c>
      <c r="K29" s="7"/>
      <c r="L29" s="7"/>
      <c r="M29" s="7"/>
      <c r="N29" s="7">
        <v>438</v>
      </c>
      <c r="O29" s="7">
        <f t="shared" si="27"/>
        <v>0.438</v>
      </c>
      <c r="P29" s="7"/>
      <c r="Q29" s="48">
        <f t="shared" si="26"/>
        <v>3682.2047244094492</v>
      </c>
    </row>
    <row r="30" spans="1:17" s="5" customFormat="1" ht="38.25" x14ac:dyDescent="0.2">
      <c r="A30" s="49" t="s">
        <v>21</v>
      </c>
      <c r="B30" s="49" t="s">
        <v>33</v>
      </c>
      <c r="C30" s="49" t="s">
        <v>117</v>
      </c>
      <c r="D30" s="49"/>
      <c r="E30" s="49"/>
      <c r="F30" s="49"/>
      <c r="G30" s="49" t="s">
        <v>18</v>
      </c>
      <c r="H30" s="41" t="s">
        <v>65</v>
      </c>
      <c r="I30" s="42"/>
      <c r="J30" s="47">
        <v>207.84</v>
      </c>
      <c r="K30" s="49"/>
      <c r="L30" s="40"/>
      <c r="M30" s="40"/>
      <c r="N30" s="49">
        <v>438</v>
      </c>
      <c r="O30" s="7">
        <f t="shared" si="27"/>
        <v>0.438</v>
      </c>
      <c r="P30" s="40"/>
      <c r="Q30" s="50">
        <f t="shared" si="26"/>
        <v>3682.2047244094492</v>
      </c>
    </row>
    <row r="31" spans="1:17" s="43" customFormat="1" ht="51" x14ac:dyDescent="0.2">
      <c r="A31" s="7" t="s">
        <v>21</v>
      </c>
      <c r="B31" s="7" t="s">
        <v>36</v>
      </c>
      <c r="C31" s="7" t="s">
        <v>118</v>
      </c>
      <c r="D31" s="7"/>
      <c r="E31" s="7"/>
      <c r="F31" s="7"/>
      <c r="G31" s="7"/>
      <c r="H31" s="8" t="s">
        <v>67</v>
      </c>
      <c r="I31" s="9"/>
      <c r="J31" s="7">
        <v>182.72</v>
      </c>
      <c r="K31" s="7"/>
      <c r="L31" s="7"/>
      <c r="M31" s="7"/>
      <c r="N31" s="7">
        <v>418</v>
      </c>
      <c r="O31" s="7">
        <f t="shared" si="27"/>
        <v>0.41799999999999998</v>
      </c>
      <c r="P31" s="7"/>
      <c r="Q31" s="48">
        <f t="shared" si="26"/>
        <v>3237.1653543307089</v>
      </c>
    </row>
    <row r="32" spans="1:17" s="5" customFormat="1" ht="51" x14ac:dyDescent="0.2">
      <c r="A32" s="49" t="s">
        <v>21</v>
      </c>
      <c r="B32" s="49" t="s">
        <v>39</v>
      </c>
      <c r="C32" s="49" t="s">
        <v>119</v>
      </c>
      <c r="D32" s="49"/>
      <c r="E32" s="49"/>
      <c r="F32" s="49"/>
      <c r="G32" s="49"/>
      <c r="H32" s="41" t="s">
        <v>67</v>
      </c>
      <c r="I32" s="42"/>
      <c r="J32" s="47">
        <v>451.09</v>
      </c>
      <c r="K32" s="49"/>
      <c r="L32" s="40"/>
      <c r="M32" s="40"/>
      <c r="N32" s="49">
        <v>418</v>
      </c>
      <c r="O32" s="7">
        <f t="shared" si="27"/>
        <v>0.41799999999999998</v>
      </c>
      <c r="P32" s="40"/>
      <c r="Q32" s="50">
        <f t="shared" si="26"/>
        <v>7991.751968503937</v>
      </c>
    </row>
    <row r="33" spans="1:17" s="43" customFormat="1" ht="12.75" customHeight="1" x14ac:dyDescent="0.2">
      <c r="A33" s="7" t="s">
        <v>21</v>
      </c>
      <c r="B33" s="7" t="s">
        <v>41</v>
      </c>
      <c r="C33" s="7" t="s">
        <v>120</v>
      </c>
      <c r="D33" s="7"/>
      <c r="E33" s="7"/>
      <c r="F33" s="7"/>
      <c r="G33" s="7"/>
      <c r="H33" s="8" t="s">
        <v>67</v>
      </c>
      <c r="I33" s="9"/>
      <c r="J33" s="7">
        <v>165.02</v>
      </c>
      <c r="K33" s="7"/>
      <c r="L33" s="7"/>
      <c r="M33" s="7"/>
      <c r="N33" s="7">
        <v>418</v>
      </c>
      <c r="O33" s="7">
        <f t="shared" si="27"/>
        <v>0.41799999999999998</v>
      </c>
      <c r="P33" s="7"/>
      <c r="Q33" s="48">
        <f t="shared" si="26"/>
        <v>2923.5826771653547</v>
      </c>
    </row>
    <row r="34" spans="1:17" s="5" customFormat="1" ht="38.25" x14ac:dyDescent="0.2">
      <c r="A34" s="49" t="s">
        <v>21</v>
      </c>
      <c r="B34" s="49" t="s">
        <v>43</v>
      </c>
      <c r="C34" s="49" t="s">
        <v>121</v>
      </c>
      <c r="D34" s="49"/>
      <c r="E34" s="49"/>
      <c r="F34" s="49"/>
      <c r="G34" s="49" t="s">
        <v>19</v>
      </c>
      <c r="H34" s="41" t="s">
        <v>71</v>
      </c>
      <c r="I34" s="42"/>
      <c r="J34" s="47">
        <v>149.88999999999999</v>
      </c>
      <c r="K34" s="49"/>
      <c r="L34" s="40"/>
      <c r="M34" s="40"/>
      <c r="N34" s="49">
        <v>384</v>
      </c>
      <c r="O34" s="7">
        <f t="shared" si="27"/>
        <v>0.38400000000000001</v>
      </c>
      <c r="P34" s="40"/>
      <c r="Q34" s="50">
        <f t="shared" si="26"/>
        <v>2655.5314960629917</v>
      </c>
    </row>
    <row r="35" spans="1:17" s="43" customFormat="1" ht="38.25" x14ac:dyDescent="0.2">
      <c r="A35" s="7" t="s">
        <v>21</v>
      </c>
      <c r="B35" s="7" t="s">
        <v>46</v>
      </c>
      <c r="C35" s="7" t="s">
        <v>122</v>
      </c>
      <c r="D35" s="7"/>
      <c r="E35" s="7"/>
      <c r="F35" s="7"/>
      <c r="G35" s="7" t="s">
        <v>19</v>
      </c>
      <c r="H35" s="8" t="s">
        <v>73</v>
      </c>
      <c r="I35" s="9"/>
      <c r="J35" s="7">
        <v>149.88999999999999</v>
      </c>
      <c r="K35" s="7"/>
      <c r="L35" s="7"/>
      <c r="M35" s="7"/>
      <c r="N35" s="7">
        <v>384</v>
      </c>
      <c r="O35" s="7">
        <f t="shared" si="27"/>
        <v>0.38400000000000001</v>
      </c>
      <c r="P35" s="7"/>
      <c r="Q35" s="48">
        <f t="shared" si="26"/>
        <v>2655.5314960629917</v>
      </c>
    </row>
    <row r="36" spans="1:17" s="5" customFormat="1" ht="38.25" x14ac:dyDescent="0.2">
      <c r="A36" s="49" t="s">
        <v>21</v>
      </c>
      <c r="B36" s="49" t="s">
        <v>74</v>
      </c>
      <c r="C36" s="49" t="s">
        <v>123</v>
      </c>
      <c r="D36" s="49"/>
      <c r="E36" s="49"/>
      <c r="F36" s="49"/>
      <c r="G36" s="49" t="s">
        <v>18</v>
      </c>
      <c r="H36" s="41" t="s">
        <v>76</v>
      </c>
      <c r="I36" s="42"/>
      <c r="J36" s="47">
        <v>165.88</v>
      </c>
      <c r="K36" s="49"/>
      <c r="L36" s="40"/>
      <c r="M36" s="40"/>
      <c r="N36" s="49">
        <v>376</v>
      </c>
      <c r="O36" s="7">
        <f t="shared" si="27"/>
        <v>0.376</v>
      </c>
      <c r="P36" s="40"/>
      <c r="Q36" s="50">
        <f t="shared" si="26"/>
        <v>2938.8188976377955</v>
      </c>
    </row>
    <row r="37" spans="1:17" s="43" customFormat="1" ht="51" x14ac:dyDescent="0.2">
      <c r="A37" s="7" t="s">
        <v>21</v>
      </c>
      <c r="B37" s="7" t="s">
        <v>49</v>
      </c>
      <c r="C37" s="7" t="s">
        <v>109</v>
      </c>
      <c r="D37" s="7"/>
      <c r="E37" s="7"/>
      <c r="F37" s="7"/>
      <c r="G37" s="7"/>
      <c r="H37" s="8" t="s">
        <v>67</v>
      </c>
      <c r="I37" s="9"/>
      <c r="J37" s="7">
        <v>285.5</v>
      </c>
      <c r="K37" s="7"/>
      <c r="L37" s="7"/>
      <c r="M37" s="7"/>
      <c r="N37" s="7">
        <v>418</v>
      </c>
      <c r="O37" s="7">
        <f t="shared" si="27"/>
        <v>0.41799999999999998</v>
      </c>
      <c r="P37" s="7"/>
      <c r="Q37" s="48">
        <f t="shared" si="26"/>
        <v>5058.070866141732</v>
      </c>
    </row>
    <row r="38" spans="1:17" s="5" customFormat="1" ht="76.5" x14ac:dyDescent="0.2">
      <c r="A38" s="49" t="s">
        <v>21</v>
      </c>
      <c r="B38" s="49" t="s">
        <v>51</v>
      </c>
      <c r="C38" s="49" t="s">
        <v>124</v>
      </c>
      <c r="D38" s="49"/>
      <c r="E38" s="49"/>
      <c r="F38" s="49"/>
      <c r="G38" s="49" t="s">
        <v>18</v>
      </c>
      <c r="H38" s="41" t="s">
        <v>79</v>
      </c>
      <c r="I38" s="42"/>
      <c r="J38" s="47">
        <v>150</v>
      </c>
      <c r="K38" s="49"/>
      <c r="L38" s="40"/>
      <c r="M38" s="40"/>
      <c r="N38" s="49">
        <v>409.7</v>
      </c>
      <c r="O38" s="7">
        <f t="shared" si="27"/>
        <v>0.40970000000000001</v>
      </c>
      <c r="P38" s="40"/>
      <c r="Q38" s="50">
        <f t="shared" si="26"/>
        <v>2657.48031496063</v>
      </c>
    </row>
    <row r="39" spans="1:17" s="43" customFormat="1" ht="12.75" customHeight="1" x14ac:dyDescent="0.2">
      <c r="A39" s="7" t="s">
        <v>21</v>
      </c>
      <c r="B39" s="7" t="s">
        <v>54</v>
      </c>
      <c r="C39" s="7" t="s">
        <v>125</v>
      </c>
      <c r="D39" s="7"/>
      <c r="E39" s="7"/>
      <c r="F39" s="7"/>
      <c r="G39" s="7" t="s">
        <v>19</v>
      </c>
      <c r="H39" s="8" t="s">
        <v>81</v>
      </c>
      <c r="I39" s="9"/>
      <c r="J39" s="7">
        <v>149.88999999999999</v>
      </c>
      <c r="K39" s="7"/>
      <c r="L39" s="7"/>
      <c r="M39" s="7"/>
      <c r="N39" s="7">
        <v>384</v>
      </c>
      <c r="O39" s="7">
        <f t="shared" si="27"/>
        <v>0.38400000000000001</v>
      </c>
      <c r="P39" s="7"/>
      <c r="Q39" s="48">
        <f t="shared" si="26"/>
        <v>2655.5314960629917</v>
      </c>
    </row>
    <row r="40" spans="1:17" s="5" customFormat="1" ht="89.25" x14ac:dyDescent="0.2">
      <c r="A40" s="49" t="s">
        <v>55</v>
      </c>
      <c r="B40" s="49" t="s">
        <v>24</v>
      </c>
      <c r="C40" s="49" t="s">
        <v>25</v>
      </c>
      <c r="D40" s="49"/>
      <c r="E40" s="49"/>
      <c r="F40" s="49"/>
      <c r="G40" s="49" t="s">
        <v>19</v>
      </c>
      <c r="H40" s="41" t="s">
        <v>26</v>
      </c>
      <c r="I40" s="42"/>
      <c r="J40" s="47"/>
      <c r="K40" s="49"/>
      <c r="L40" s="40"/>
      <c r="M40" s="40"/>
      <c r="N40" s="49">
        <v>384</v>
      </c>
      <c r="O40" s="7">
        <f t="shared" si="27"/>
        <v>0.38400000000000001</v>
      </c>
      <c r="P40" s="40"/>
      <c r="Q40" s="50">
        <v>2876.61</v>
      </c>
    </row>
    <row r="41" spans="1:17" s="43" customFormat="1" ht="89.25" x14ac:dyDescent="0.2">
      <c r="A41" s="7" t="s">
        <v>55</v>
      </c>
      <c r="B41" s="7" t="s">
        <v>27</v>
      </c>
      <c r="C41" s="7" t="s">
        <v>28</v>
      </c>
      <c r="D41" s="7"/>
      <c r="E41" s="7"/>
      <c r="F41" s="7"/>
      <c r="G41" s="7" t="s">
        <v>19</v>
      </c>
      <c r="H41" s="8" t="s">
        <v>29</v>
      </c>
      <c r="I41" s="9"/>
      <c r="J41" s="7"/>
      <c r="K41" s="7"/>
      <c r="L41" s="7"/>
      <c r="M41" s="7"/>
      <c r="N41" s="7">
        <v>384</v>
      </c>
      <c r="O41" s="7">
        <f t="shared" si="27"/>
        <v>0.38400000000000001</v>
      </c>
      <c r="P41" s="7"/>
      <c r="Q41" s="48">
        <v>2678.43</v>
      </c>
    </row>
    <row r="42" spans="1:17" s="5" customFormat="1" ht="89.25" x14ac:dyDescent="0.2">
      <c r="A42" s="49" t="s">
        <v>55</v>
      </c>
      <c r="B42" s="49" t="s">
        <v>30</v>
      </c>
      <c r="C42" s="49" t="s">
        <v>31</v>
      </c>
      <c r="D42" s="49"/>
      <c r="E42" s="49"/>
      <c r="F42" s="49"/>
      <c r="G42" s="49" t="s">
        <v>18</v>
      </c>
      <c r="H42" s="41" t="s">
        <v>32</v>
      </c>
      <c r="I42" s="42"/>
      <c r="J42" s="47"/>
      <c r="K42" s="49"/>
      <c r="L42" s="40"/>
      <c r="M42" s="40"/>
      <c r="N42" s="49">
        <v>438</v>
      </c>
      <c r="O42" s="7">
        <f t="shared" si="27"/>
        <v>0.438</v>
      </c>
      <c r="P42" s="40"/>
      <c r="Q42" s="50">
        <v>3711.43</v>
      </c>
    </row>
    <row r="43" spans="1:17" s="43" customFormat="1" ht="89.25" x14ac:dyDescent="0.2">
      <c r="A43" s="7" t="s">
        <v>55</v>
      </c>
      <c r="B43" s="7" t="s">
        <v>33</v>
      </c>
      <c r="C43" s="7" t="s">
        <v>34</v>
      </c>
      <c r="D43" s="7"/>
      <c r="E43" s="7"/>
      <c r="F43" s="7"/>
      <c r="G43" s="7" t="s">
        <v>18</v>
      </c>
      <c r="H43" s="8" t="s">
        <v>35</v>
      </c>
      <c r="I43" s="9"/>
      <c r="J43" s="7"/>
      <c r="K43" s="7"/>
      <c r="L43" s="7"/>
      <c r="M43" s="7"/>
      <c r="N43" s="7">
        <v>438</v>
      </c>
      <c r="O43" s="7">
        <f t="shared" si="27"/>
        <v>0.438</v>
      </c>
      <c r="P43" s="7"/>
      <c r="Q43" s="48">
        <v>3711.43</v>
      </c>
    </row>
    <row r="44" spans="1:17" s="5" customFormat="1" ht="25.5" x14ac:dyDescent="0.2">
      <c r="A44" s="49" t="s">
        <v>55</v>
      </c>
      <c r="B44" s="49" t="s">
        <v>36</v>
      </c>
      <c r="C44" s="49" t="s">
        <v>37</v>
      </c>
      <c r="D44" s="49"/>
      <c r="E44" s="49"/>
      <c r="F44" s="49"/>
      <c r="G44" s="49"/>
      <c r="H44" s="41" t="s">
        <v>38</v>
      </c>
      <c r="I44" s="42"/>
      <c r="J44" s="47"/>
      <c r="K44" s="49"/>
      <c r="L44" s="40"/>
      <c r="M44" s="40"/>
      <c r="N44" s="49">
        <v>418</v>
      </c>
      <c r="O44" s="7">
        <f t="shared" si="27"/>
        <v>0.41799999999999998</v>
      </c>
      <c r="P44" s="40"/>
      <c r="Q44" s="50">
        <v>3262.88</v>
      </c>
    </row>
    <row r="45" spans="1:17" s="43" customFormat="1" ht="25.5" x14ac:dyDescent="0.2">
      <c r="A45" s="7" t="s">
        <v>55</v>
      </c>
      <c r="B45" s="7" t="s">
        <v>39</v>
      </c>
      <c r="C45" s="7" t="s">
        <v>40</v>
      </c>
      <c r="D45" s="7"/>
      <c r="E45" s="7"/>
      <c r="F45" s="7"/>
      <c r="G45" s="7"/>
      <c r="H45" s="8" t="s">
        <v>38</v>
      </c>
      <c r="I45" s="9"/>
      <c r="J45" s="7"/>
      <c r="K45" s="7"/>
      <c r="L45" s="7"/>
      <c r="M45" s="7"/>
      <c r="N45" s="7">
        <v>418</v>
      </c>
      <c r="O45" s="7">
        <f t="shared" si="27"/>
        <v>0.41799999999999998</v>
      </c>
      <c r="P45" s="7"/>
      <c r="Q45" s="48">
        <v>8055.18</v>
      </c>
    </row>
    <row r="46" spans="1:17" s="5" customFormat="1" ht="25.5" x14ac:dyDescent="0.2">
      <c r="A46" s="49" t="s">
        <v>55</v>
      </c>
      <c r="B46" s="49" t="s">
        <v>41</v>
      </c>
      <c r="C46" s="49" t="s">
        <v>42</v>
      </c>
      <c r="D46" s="49"/>
      <c r="E46" s="49"/>
      <c r="F46" s="49"/>
      <c r="G46" s="49"/>
      <c r="H46" s="41" t="s">
        <v>38</v>
      </c>
      <c r="I46" s="42"/>
      <c r="J46" s="47"/>
      <c r="K46" s="49"/>
      <c r="L46" s="40"/>
      <c r="M46" s="40"/>
      <c r="N46" s="49">
        <v>418</v>
      </c>
      <c r="O46" s="7">
        <f t="shared" si="27"/>
        <v>0.41799999999999998</v>
      </c>
      <c r="P46" s="40"/>
      <c r="Q46" s="50">
        <v>2946.79</v>
      </c>
    </row>
    <row r="47" spans="1:17" s="43" customFormat="1" ht="76.5" x14ac:dyDescent="0.2">
      <c r="A47" s="7" t="s">
        <v>55</v>
      </c>
      <c r="B47" s="7" t="s">
        <v>43</v>
      </c>
      <c r="C47" s="7" t="s">
        <v>44</v>
      </c>
      <c r="D47" s="7"/>
      <c r="E47" s="7"/>
      <c r="F47" s="7"/>
      <c r="G47" s="7" t="s">
        <v>19</v>
      </c>
      <c r="H47" s="8" t="s">
        <v>45</v>
      </c>
      <c r="I47" s="9"/>
      <c r="J47" s="7"/>
      <c r="K47" s="7"/>
      <c r="L47" s="7"/>
      <c r="M47" s="7"/>
      <c r="N47" s="7">
        <v>384</v>
      </c>
      <c r="O47" s="7">
        <f t="shared" si="27"/>
        <v>0.38400000000000001</v>
      </c>
      <c r="P47" s="7"/>
      <c r="Q47" s="48">
        <v>2676.61</v>
      </c>
    </row>
    <row r="48" spans="1:17" s="5" customFormat="1" ht="76.5" x14ac:dyDescent="0.2">
      <c r="A48" s="49" t="s">
        <v>55</v>
      </c>
      <c r="B48" s="49" t="s">
        <v>46</v>
      </c>
      <c r="C48" s="49" t="s">
        <v>47</v>
      </c>
      <c r="D48" s="49"/>
      <c r="E48" s="49"/>
      <c r="F48" s="49"/>
      <c r="G48" s="49" t="s">
        <v>19</v>
      </c>
      <c r="H48" s="41" t="s">
        <v>48</v>
      </c>
      <c r="I48" s="42"/>
      <c r="J48" s="47"/>
      <c r="K48" s="49"/>
      <c r="L48" s="40"/>
      <c r="M48" s="40"/>
      <c r="N48" s="49">
        <v>384</v>
      </c>
      <c r="O48" s="7">
        <f t="shared" si="27"/>
        <v>0.38400000000000001</v>
      </c>
      <c r="P48" s="40"/>
      <c r="Q48" s="50">
        <v>2676.61</v>
      </c>
    </row>
    <row r="49" spans="1:17" s="43" customFormat="1" ht="25.5" x14ac:dyDescent="0.2">
      <c r="A49" s="7" t="s">
        <v>55</v>
      </c>
      <c r="B49" s="7" t="s">
        <v>49</v>
      </c>
      <c r="C49" s="7" t="s">
        <v>50</v>
      </c>
      <c r="D49" s="7"/>
      <c r="E49" s="7"/>
      <c r="F49" s="7"/>
      <c r="G49" s="7"/>
      <c r="H49" s="8" t="s">
        <v>38</v>
      </c>
      <c r="I49" s="9"/>
      <c r="J49" s="7"/>
      <c r="K49" s="7"/>
      <c r="L49" s="7"/>
      <c r="M49" s="7"/>
      <c r="N49" s="7">
        <v>418</v>
      </c>
      <c r="O49" s="7">
        <f t="shared" si="27"/>
        <v>0.41799999999999998</v>
      </c>
      <c r="P49" s="7"/>
      <c r="Q49" s="48">
        <v>5098.21</v>
      </c>
    </row>
    <row r="50" spans="1:17" s="5" customFormat="1" ht="89.25" x14ac:dyDescent="0.2">
      <c r="A50" s="49" t="s">
        <v>55</v>
      </c>
      <c r="B50" s="49" t="s">
        <v>51</v>
      </c>
      <c r="C50" s="49" t="s">
        <v>52</v>
      </c>
      <c r="D50" s="49"/>
      <c r="E50" s="49"/>
      <c r="F50" s="49"/>
      <c r="G50" s="49" t="s">
        <v>19</v>
      </c>
      <c r="H50" s="41" t="s">
        <v>53</v>
      </c>
      <c r="I50" s="42"/>
      <c r="J50" s="47"/>
      <c r="K50" s="49"/>
      <c r="L50" s="40"/>
      <c r="M50" s="40"/>
      <c r="N50" s="49">
        <v>410</v>
      </c>
      <c r="O50" s="7">
        <f t="shared" si="27"/>
        <v>0.41</v>
      </c>
      <c r="P50" s="40"/>
      <c r="Q50" s="50">
        <v>2676.7</v>
      </c>
    </row>
    <row r="51" spans="1:17" s="43" customFormat="1" ht="38.25" x14ac:dyDescent="0.2">
      <c r="A51" s="7" t="s">
        <v>97</v>
      </c>
      <c r="B51" s="7">
        <v>760</v>
      </c>
      <c r="C51" s="7"/>
      <c r="D51" s="7"/>
      <c r="E51" s="7"/>
      <c r="F51" s="7"/>
      <c r="G51" s="7" t="s">
        <v>82</v>
      </c>
      <c r="H51" s="8" t="s">
        <v>84</v>
      </c>
      <c r="I51" s="9">
        <v>20.32</v>
      </c>
      <c r="J51" s="7">
        <v>210</v>
      </c>
      <c r="K51" s="7"/>
      <c r="L51" s="7"/>
      <c r="M51" s="7"/>
      <c r="N51" s="7">
        <v>377.19</v>
      </c>
      <c r="O51" s="7">
        <f t="shared" si="27"/>
        <v>0.37719000000000003</v>
      </c>
      <c r="P51" s="7"/>
      <c r="Q51" s="48">
        <f t="shared" ref="Q51:Q63" si="28">(+J51*0.45)/0.0254</f>
        <v>3720.4724409448822</v>
      </c>
    </row>
    <row r="52" spans="1:17" s="5" customFormat="1" ht="51" x14ac:dyDescent="0.2">
      <c r="A52" s="49" t="s">
        <v>97</v>
      </c>
      <c r="B52" s="49">
        <v>761</v>
      </c>
      <c r="C52" s="49"/>
      <c r="D52" s="49"/>
      <c r="E52" s="49"/>
      <c r="F52" s="49"/>
      <c r="G52" s="49" t="s">
        <v>82</v>
      </c>
      <c r="H52" s="41" t="s">
        <v>85</v>
      </c>
      <c r="I52" s="42">
        <v>30.48</v>
      </c>
      <c r="J52" s="47">
        <v>200</v>
      </c>
      <c r="K52" s="49"/>
      <c r="L52" s="40"/>
      <c r="M52" s="40"/>
      <c r="N52" s="49">
        <v>394.97</v>
      </c>
      <c r="O52" s="7">
        <f t="shared" si="27"/>
        <v>0.39497000000000004</v>
      </c>
      <c r="P52" s="40"/>
      <c r="Q52" s="50">
        <f t="shared" si="28"/>
        <v>3543.3070866141734</v>
      </c>
    </row>
    <row r="53" spans="1:17" s="43" customFormat="1" ht="38.25" x14ac:dyDescent="0.2">
      <c r="A53" s="7" t="s">
        <v>97</v>
      </c>
      <c r="B53" s="7">
        <v>751</v>
      </c>
      <c r="C53" s="7"/>
      <c r="D53" s="7"/>
      <c r="E53" s="7"/>
      <c r="F53" s="7"/>
      <c r="G53" s="7" t="s">
        <v>82</v>
      </c>
      <c r="H53" s="8" t="s">
        <v>86</v>
      </c>
      <c r="I53" s="9">
        <v>35.56</v>
      </c>
      <c r="J53" s="7">
        <v>230</v>
      </c>
      <c r="K53" s="7"/>
      <c r="L53" s="7"/>
      <c r="M53" s="7"/>
      <c r="N53" s="7">
        <v>383.54</v>
      </c>
      <c r="O53" s="7">
        <f t="shared" si="27"/>
        <v>0.38354000000000005</v>
      </c>
      <c r="P53" s="7"/>
      <c r="Q53" s="48">
        <f t="shared" si="28"/>
        <v>4074.8031496062995</v>
      </c>
    </row>
    <row r="54" spans="1:17" s="5" customFormat="1" ht="38.25" x14ac:dyDescent="0.2">
      <c r="A54" s="49" t="s">
        <v>97</v>
      </c>
      <c r="B54" s="49">
        <v>764</v>
      </c>
      <c r="C54" s="49"/>
      <c r="D54" s="49"/>
      <c r="E54" s="49"/>
      <c r="F54" s="49"/>
      <c r="G54" s="49" t="s">
        <v>83</v>
      </c>
      <c r="H54" s="41" t="s">
        <v>87</v>
      </c>
      <c r="I54" s="42">
        <v>40.64</v>
      </c>
      <c r="J54" s="47">
        <v>220</v>
      </c>
      <c r="K54" s="49"/>
      <c r="L54" s="40"/>
      <c r="M54" s="40"/>
      <c r="N54" s="49">
        <v>424.18</v>
      </c>
      <c r="O54" s="7">
        <f t="shared" si="27"/>
        <v>0.42418</v>
      </c>
      <c r="P54" s="40"/>
      <c r="Q54" s="50">
        <f t="shared" si="28"/>
        <v>3897.6377952755906</v>
      </c>
    </row>
    <row r="55" spans="1:17" s="43" customFormat="1" ht="51" x14ac:dyDescent="0.2">
      <c r="A55" s="7" t="s">
        <v>97</v>
      </c>
      <c r="B55" s="7">
        <v>781</v>
      </c>
      <c r="C55" s="7"/>
      <c r="D55" s="7"/>
      <c r="E55" s="7"/>
      <c r="F55" s="7"/>
      <c r="G55" s="7" t="s">
        <v>83</v>
      </c>
      <c r="H55" s="8" t="s">
        <v>88</v>
      </c>
      <c r="I55" s="9">
        <v>40.64</v>
      </c>
      <c r="J55" s="7">
        <v>290</v>
      </c>
      <c r="K55" s="7"/>
      <c r="L55" s="7"/>
      <c r="M55" s="7"/>
      <c r="N55" s="7">
        <v>419.1</v>
      </c>
      <c r="O55" s="7">
        <f t="shared" si="27"/>
        <v>0.41910000000000003</v>
      </c>
      <c r="P55" s="7"/>
      <c r="Q55" s="48">
        <f t="shared" si="28"/>
        <v>5137.7952755905517</v>
      </c>
    </row>
    <row r="56" spans="1:17" s="5" customFormat="1" ht="25.5" x14ac:dyDescent="0.2">
      <c r="A56" s="49" t="s">
        <v>97</v>
      </c>
      <c r="B56" s="49">
        <v>762</v>
      </c>
      <c r="C56" s="49"/>
      <c r="D56" s="49"/>
      <c r="E56" s="49"/>
      <c r="F56" s="49"/>
      <c r="G56" s="49" t="s">
        <v>83</v>
      </c>
      <c r="H56" s="41" t="s">
        <v>89</v>
      </c>
      <c r="I56" s="42">
        <v>50.8</v>
      </c>
      <c r="J56" s="47">
        <v>320</v>
      </c>
      <c r="K56" s="49"/>
      <c r="L56" s="40"/>
      <c r="M56" s="40"/>
      <c r="N56" s="49">
        <v>414.02</v>
      </c>
      <c r="O56" s="7">
        <f t="shared" si="27"/>
        <v>0.41402</v>
      </c>
      <c r="P56" s="40"/>
      <c r="Q56" s="50">
        <f t="shared" si="28"/>
        <v>5669.2913385826778</v>
      </c>
    </row>
    <row r="57" spans="1:17" s="43" customFormat="1" ht="38.25" x14ac:dyDescent="0.2">
      <c r="A57" s="7" t="s">
        <v>97</v>
      </c>
      <c r="B57" s="7">
        <v>763</v>
      </c>
      <c r="C57" s="7"/>
      <c r="D57" s="7"/>
      <c r="E57" s="7"/>
      <c r="F57" s="7"/>
      <c r="G57" s="7" t="s">
        <v>83</v>
      </c>
      <c r="H57" s="8" t="s">
        <v>90</v>
      </c>
      <c r="I57" s="9">
        <v>50.8</v>
      </c>
      <c r="J57" s="7">
        <v>360</v>
      </c>
      <c r="K57" s="7"/>
      <c r="L57" s="7"/>
      <c r="M57" s="7"/>
      <c r="N57" s="7">
        <v>414.02</v>
      </c>
      <c r="O57" s="7">
        <f t="shared" si="27"/>
        <v>0.41402</v>
      </c>
      <c r="P57" s="7"/>
      <c r="Q57" s="48">
        <f t="shared" si="28"/>
        <v>6377.9527559055123</v>
      </c>
    </row>
    <row r="58" spans="1:17" s="5" customFormat="1" ht="38.25" x14ac:dyDescent="0.2">
      <c r="A58" s="49" t="s">
        <v>97</v>
      </c>
      <c r="B58" s="49">
        <v>776</v>
      </c>
      <c r="C58" s="49"/>
      <c r="D58" s="49"/>
      <c r="E58" s="49"/>
      <c r="F58" s="49"/>
      <c r="G58" s="49" t="s">
        <v>82</v>
      </c>
      <c r="H58" s="41" t="s">
        <v>91</v>
      </c>
      <c r="I58" s="42">
        <v>40.64</v>
      </c>
      <c r="J58" s="47">
        <v>160</v>
      </c>
      <c r="K58" s="49"/>
      <c r="L58" s="40"/>
      <c r="M58" s="40"/>
      <c r="N58" s="49">
        <v>401.32</v>
      </c>
      <c r="O58" s="7">
        <f t="shared" si="27"/>
        <v>0.40132000000000001</v>
      </c>
      <c r="P58" s="40"/>
      <c r="Q58" s="50">
        <f t="shared" si="28"/>
        <v>2834.6456692913389</v>
      </c>
    </row>
    <row r="59" spans="1:17" s="43" customFormat="1" ht="51" x14ac:dyDescent="0.2">
      <c r="A59" s="7" t="s">
        <v>97</v>
      </c>
      <c r="B59" s="7">
        <v>777</v>
      </c>
      <c r="C59" s="7"/>
      <c r="D59" s="7"/>
      <c r="E59" s="7"/>
      <c r="F59" s="7"/>
      <c r="G59" s="7" t="s">
        <v>82</v>
      </c>
      <c r="H59" s="8" t="s">
        <v>92</v>
      </c>
      <c r="I59" s="9">
        <v>40.64</v>
      </c>
      <c r="J59" s="7">
        <v>180</v>
      </c>
      <c r="K59" s="7"/>
      <c r="L59" s="7"/>
      <c r="M59" s="7"/>
      <c r="N59" s="7">
        <v>386.08</v>
      </c>
      <c r="O59" s="7">
        <f t="shared" si="27"/>
        <v>0.38607999999999998</v>
      </c>
      <c r="P59" s="7"/>
      <c r="Q59" s="48">
        <f t="shared" si="28"/>
        <v>3188.9763779527561</v>
      </c>
    </row>
    <row r="60" spans="1:17" s="5" customFormat="1" ht="38.25" x14ac:dyDescent="0.2">
      <c r="A60" s="49" t="s">
        <v>97</v>
      </c>
      <c r="B60" s="49">
        <v>779</v>
      </c>
      <c r="C60" s="49"/>
      <c r="D60" s="49"/>
      <c r="E60" s="49"/>
      <c r="F60" s="49"/>
      <c r="G60" s="49" t="s">
        <v>82</v>
      </c>
      <c r="H60" s="41" t="s">
        <v>93</v>
      </c>
      <c r="I60" s="42">
        <v>40.64</v>
      </c>
      <c r="J60" s="47">
        <v>180</v>
      </c>
      <c r="K60" s="49"/>
      <c r="L60" s="40"/>
      <c r="M60" s="40"/>
      <c r="N60" s="49">
        <v>398.78</v>
      </c>
      <c r="O60" s="7">
        <f t="shared" si="27"/>
        <v>0.39877999999999997</v>
      </c>
      <c r="P60" s="40"/>
      <c r="Q60" s="50">
        <f t="shared" si="28"/>
        <v>3188.9763779527561</v>
      </c>
    </row>
    <row r="61" spans="1:17" s="43" customFormat="1" ht="51" x14ac:dyDescent="0.2">
      <c r="A61" s="7" t="s">
        <v>97</v>
      </c>
      <c r="B61" s="7">
        <v>781</v>
      </c>
      <c r="C61" s="7"/>
      <c r="D61" s="7"/>
      <c r="E61" s="7"/>
      <c r="F61" s="7"/>
      <c r="G61" s="7" t="s">
        <v>83</v>
      </c>
      <c r="H61" s="8" t="s">
        <v>94</v>
      </c>
      <c r="I61" s="9">
        <v>40.64</v>
      </c>
      <c r="J61" s="7">
        <v>290</v>
      </c>
      <c r="K61" s="7"/>
      <c r="L61" s="7"/>
      <c r="M61" s="7"/>
      <c r="N61" s="7">
        <v>419.1</v>
      </c>
      <c r="O61" s="7">
        <f t="shared" si="27"/>
        <v>0.41910000000000003</v>
      </c>
      <c r="P61" s="7"/>
      <c r="Q61" s="48">
        <f t="shared" si="28"/>
        <v>5137.7952755905517</v>
      </c>
    </row>
    <row r="62" spans="1:17" s="5" customFormat="1" ht="25.5" x14ac:dyDescent="0.2">
      <c r="A62" s="49" t="s">
        <v>97</v>
      </c>
      <c r="B62" s="49">
        <v>762</v>
      </c>
      <c r="C62" s="49"/>
      <c r="D62" s="49"/>
      <c r="E62" s="49"/>
      <c r="F62" s="49"/>
      <c r="G62" s="49" t="s">
        <v>83</v>
      </c>
      <c r="H62" s="41" t="s">
        <v>95</v>
      </c>
      <c r="I62" s="42">
        <v>40.64</v>
      </c>
      <c r="J62" s="47">
        <v>320</v>
      </c>
      <c r="K62" s="49"/>
      <c r="L62" s="40"/>
      <c r="M62" s="40"/>
      <c r="N62" s="49">
        <v>414.02</v>
      </c>
      <c r="O62" s="7">
        <f t="shared" si="27"/>
        <v>0.41402</v>
      </c>
      <c r="P62" s="40"/>
      <c r="Q62" s="50">
        <f t="shared" si="28"/>
        <v>5669.2913385826778</v>
      </c>
    </row>
    <row r="63" spans="1:17" s="43" customFormat="1" ht="38.25" x14ac:dyDescent="0.2">
      <c r="A63" s="7" t="s">
        <v>97</v>
      </c>
      <c r="B63" s="7">
        <v>763</v>
      </c>
      <c r="C63" s="7"/>
      <c r="D63" s="7"/>
      <c r="E63" s="7"/>
      <c r="F63" s="7"/>
      <c r="G63" s="7" t="s">
        <v>83</v>
      </c>
      <c r="H63" s="8" t="s">
        <v>96</v>
      </c>
      <c r="I63" s="9">
        <v>40.64</v>
      </c>
      <c r="J63" s="7">
        <v>360</v>
      </c>
      <c r="K63" s="7"/>
      <c r="L63" s="7"/>
      <c r="M63" s="7"/>
      <c r="N63" s="7">
        <v>414.02</v>
      </c>
      <c r="O63" s="7">
        <f t="shared" si="27"/>
        <v>0.41402</v>
      </c>
      <c r="P63" s="7"/>
      <c r="Q63" s="48">
        <f t="shared" si="28"/>
        <v>6377.9527559055123</v>
      </c>
    </row>
  </sheetData>
  <mergeCells count="5">
    <mergeCell ref="A19:Q19"/>
    <mergeCell ref="J2:Q2"/>
    <mergeCell ref="B2:I2"/>
    <mergeCell ref="A1:Q1"/>
    <mergeCell ref="A11:Q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Vue Globale</vt:lpstr>
      <vt:lpstr>calcul discovery</vt:lpstr>
      <vt:lpstr>'Vue Globale'!Zone_d_impression</vt:lpstr>
    </vt:vector>
  </TitlesOfParts>
  <Company>ACTN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 Plana</dc:creator>
  <cp:lastModifiedBy>Computer</cp:lastModifiedBy>
  <cp:lastPrinted>2014-05-09T15:16:49Z</cp:lastPrinted>
  <dcterms:created xsi:type="dcterms:W3CDTF">2004-04-07T11:23:52Z</dcterms:created>
  <dcterms:modified xsi:type="dcterms:W3CDTF">2020-07-12T17:05:49Z</dcterms:modified>
</cp:coreProperties>
</file>