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15180" windowHeight="9090" activeTab="3"/>
  </bookViews>
  <sheets>
    <sheet name="Feuil2" sheetId="2" r:id="rId1"/>
    <sheet name="Feuil3" sheetId="3" r:id="rId2"/>
    <sheet name="Feuil1" sheetId="4" r:id="rId3"/>
    <sheet name="Feuil4" sheetId="5" r:id="rId4"/>
    <sheet name="Feuil5" sheetId="6" r:id="rId5"/>
    <sheet name="Feuil6" sheetId="7" r:id="rId6"/>
    <sheet name="Feuil7" sheetId="8" r:id="rId7"/>
  </sheets>
  <calcPr calcId="145621"/>
</workbook>
</file>

<file path=xl/calcChain.xml><?xml version="1.0" encoding="utf-8"?>
<calcChain xmlns="http://schemas.openxmlformats.org/spreadsheetml/2006/main">
  <c r="O51" i="7" l="1"/>
  <c r="N51" i="7"/>
  <c r="M51" i="7"/>
  <c r="L51" i="7"/>
  <c r="K51" i="7"/>
  <c r="J51" i="7"/>
  <c r="I51" i="7"/>
  <c r="H51" i="7"/>
  <c r="G51" i="7"/>
  <c r="F51" i="7"/>
  <c r="O50" i="7"/>
  <c r="N50" i="7"/>
  <c r="M50" i="7"/>
  <c r="L50" i="7"/>
  <c r="K50" i="7"/>
  <c r="J50" i="7"/>
  <c r="I50" i="7"/>
  <c r="H50" i="7"/>
  <c r="G50" i="7"/>
  <c r="F50" i="7"/>
  <c r="O49" i="7"/>
  <c r="N49" i="7"/>
  <c r="M49" i="7"/>
  <c r="L49" i="7"/>
  <c r="K49" i="7"/>
  <c r="J49" i="7"/>
  <c r="I49" i="7"/>
  <c r="H49" i="7"/>
  <c r="G49" i="7"/>
  <c r="F49" i="7"/>
  <c r="O48" i="7"/>
  <c r="N48" i="7"/>
  <c r="M48" i="7"/>
  <c r="L48" i="7"/>
  <c r="K48" i="7"/>
  <c r="J48" i="7"/>
  <c r="I48" i="7"/>
  <c r="H48" i="7"/>
  <c r="G48" i="7"/>
  <c r="F48" i="7"/>
  <c r="O47" i="7"/>
  <c r="N47" i="7"/>
  <c r="M47" i="7"/>
  <c r="L47" i="7"/>
  <c r="K47" i="7"/>
  <c r="J47" i="7"/>
  <c r="I47" i="7"/>
  <c r="H47" i="7"/>
  <c r="G47" i="7"/>
  <c r="F47" i="7"/>
  <c r="O42" i="7"/>
  <c r="N42" i="7"/>
  <c r="M42" i="7"/>
  <c r="L42" i="7"/>
  <c r="K42" i="7"/>
  <c r="J42" i="7"/>
  <c r="I42" i="7"/>
  <c r="H42" i="7"/>
  <c r="G42" i="7"/>
  <c r="F42" i="7"/>
  <c r="O41" i="7"/>
  <c r="N41" i="7"/>
  <c r="M41" i="7"/>
  <c r="L41" i="7"/>
  <c r="K41" i="7"/>
  <c r="J41" i="7"/>
  <c r="I41" i="7"/>
  <c r="H41" i="7"/>
  <c r="G41" i="7"/>
  <c r="F41" i="7"/>
  <c r="O40" i="7"/>
  <c r="N40" i="7"/>
  <c r="M40" i="7"/>
  <c r="L40" i="7"/>
  <c r="K40" i="7"/>
  <c r="J40" i="7"/>
  <c r="I40" i="7"/>
  <c r="H40" i="7"/>
  <c r="G40" i="7"/>
  <c r="F40" i="7"/>
  <c r="O39" i="7"/>
  <c r="N39" i="7"/>
  <c r="M39" i="7"/>
  <c r="L39" i="7"/>
  <c r="K39" i="7"/>
  <c r="J39" i="7"/>
  <c r="I39" i="7"/>
  <c r="H39" i="7"/>
  <c r="G39" i="7"/>
  <c r="F39" i="7"/>
  <c r="O38" i="7"/>
  <c r="N38" i="7"/>
  <c r="M38" i="7"/>
  <c r="L38" i="7"/>
  <c r="K38" i="7"/>
  <c r="J38" i="7"/>
  <c r="I38" i="7"/>
  <c r="H38" i="7"/>
  <c r="G38" i="7"/>
  <c r="F38" i="7"/>
  <c r="J32" i="7"/>
  <c r="J31" i="7"/>
  <c r="J30" i="7"/>
  <c r="J29" i="7"/>
  <c r="J28" i="7"/>
  <c r="I32" i="7"/>
  <c r="I31" i="7"/>
  <c r="I30" i="7"/>
  <c r="I29" i="7"/>
  <c r="H32" i="7"/>
  <c r="H31" i="7"/>
  <c r="H30" i="7"/>
  <c r="H29" i="7"/>
  <c r="G32" i="7"/>
  <c r="G31" i="7"/>
  <c r="G30" i="7"/>
  <c r="G29" i="7"/>
  <c r="I28" i="7"/>
  <c r="H28" i="7"/>
  <c r="G28" i="7"/>
  <c r="F32" i="7"/>
  <c r="F31" i="7"/>
  <c r="F30" i="7"/>
  <c r="F29" i="7"/>
  <c r="F28" i="7"/>
  <c r="F10" i="7"/>
  <c r="F23" i="7"/>
  <c r="F22" i="7"/>
  <c r="F21" i="7"/>
  <c r="F20" i="7"/>
  <c r="F19" i="7"/>
  <c r="G23" i="7"/>
  <c r="G22" i="7"/>
  <c r="G21" i="7"/>
  <c r="G20" i="7"/>
  <c r="G19" i="7"/>
  <c r="H23" i="7"/>
  <c r="H22" i="7"/>
  <c r="H21" i="7"/>
  <c r="H20" i="7"/>
  <c r="H19" i="7"/>
  <c r="I23" i="7"/>
  <c r="I22" i="7"/>
  <c r="I21" i="7"/>
  <c r="I20" i="7"/>
  <c r="I19" i="7"/>
  <c r="J23" i="7"/>
  <c r="J22" i="7"/>
  <c r="J21" i="7"/>
  <c r="J20" i="7"/>
  <c r="J19" i="7"/>
  <c r="J14" i="7"/>
  <c r="J13" i="7"/>
  <c r="J12" i="7"/>
  <c r="J11" i="7"/>
  <c r="J10" i="7"/>
  <c r="I14" i="7"/>
  <c r="I13" i="7"/>
  <c r="I12" i="7"/>
  <c r="I11" i="7"/>
  <c r="I10" i="7"/>
  <c r="H14" i="7"/>
  <c r="H13" i="7"/>
  <c r="H12" i="7"/>
  <c r="H11" i="7"/>
  <c r="H10" i="7"/>
  <c r="G14" i="7"/>
  <c r="G13" i="7"/>
  <c r="G12" i="7"/>
  <c r="G11" i="7"/>
  <c r="G10" i="7"/>
  <c r="F14" i="7"/>
  <c r="F13" i="7"/>
  <c r="F12" i="7"/>
  <c r="F11" i="7"/>
  <c r="E23" i="6" l="1"/>
  <c r="F23" i="6" s="1"/>
  <c r="I23" i="6" s="1"/>
  <c r="E22" i="6"/>
  <c r="F22" i="6" s="1"/>
  <c r="I22" i="6" s="1"/>
  <c r="E21" i="6"/>
  <c r="F21" i="6" s="1"/>
  <c r="I21" i="6" s="1"/>
  <c r="E20" i="6"/>
  <c r="F20" i="6" s="1"/>
  <c r="I20" i="6" s="1"/>
  <c r="E19" i="6"/>
  <c r="F19" i="6" s="1"/>
  <c r="J10" i="6"/>
  <c r="J21" i="6" l="1"/>
  <c r="G21" i="6" s="1"/>
  <c r="H21" i="6" s="1"/>
  <c r="J23" i="6"/>
  <c r="G23" i="6" s="1"/>
  <c r="H23" i="6" s="1"/>
  <c r="J20" i="6"/>
  <c r="G20" i="6" s="1"/>
  <c r="H20" i="6" s="1"/>
  <c r="J22" i="6"/>
  <c r="G22" i="6" s="1"/>
  <c r="H22" i="6" s="1"/>
  <c r="I19" i="6"/>
  <c r="J19" i="6" s="1"/>
  <c r="G19" i="6" s="1"/>
  <c r="H19" i="6" s="1"/>
  <c r="D22" i="5"/>
  <c r="E22" i="5" s="1"/>
  <c r="H22" i="5" s="1"/>
  <c r="D21" i="5"/>
  <c r="E21" i="5" s="1"/>
  <c r="H21" i="5" s="1"/>
  <c r="D20" i="5"/>
  <c r="E20" i="5" s="1"/>
  <c r="H20" i="5" s="1"/>
  <c r="D19" i="5"/>
  <c r="E19" i="5" s="1"/>
  <c r="H19" i="5" s="1"/>
  <c r="D18" i="5"/>
  <c r="H18" i="5" s="1"/>
  <c r="I9" i="5"/>
  <c r="L28" i="4"/>
  <c r="J28" i="4"/>
  <c r="H28" i="4"/>
  <c r="F28" i="4"/>
  <c r="D28" i="4"/>
  <c r="L26" i="4"/>
  <c r="J26" i="4"/>
  <c r="H26" i="4"/>
  <c r="F26" i="4"/>
  <c r="D26" i="4"/>
  <c r="L34" i="4"/>
  <c r="J34" i="4"/>
  <c r="H34" i="4"/>
  <c r="F34" i="4"/>
  <c r="D34" i="4"/>
  <c r="L32" i="4"/>
  <c r="J32" i="4"/>
  <c r="H32" i="4"/>
  <c r="F32" i="4"/>
  <c r="D32" i="4"/>
  <c r="J17" i="4"/>
  <c r="L19" i="4"/>
  <c r="L17" i="4"/>
  <c r="J19" i="4"/>
  <c r="H19" i="4"/>
  <c r="H17" i="4"/>
  <c r="F19" i="4"/>
  <c r="F17" i="4"/>
  <c r="D19" i="4"/>
  <c r="D17" i="4"/>
  <c r="L13" i="4"/>
  <c r="L11" i="4"/>
  <c r="J13" i="4"/>
  <c r="J11" i="4"/>
  <c r="H13" i="4"/>
  <c r="H11" i="4"/>
  <c r="F13" i="4"/>
  <c r="F11" i="4"/>
  <c r="D13" i="4"/>
  <c r="D11" i="4"/>
  <c r="M23" i="3"/>
  <c r="L23" i="3"/>
  <c r="K23" i="3"/>
  <c r="J23" i="3"/>
  <c r="I23" i="3"/>
  <c r="M18" i="3"/>
  <c r="L18" i="3"/>
  <c r="K18" i="3"/>
  <c r="J18" i="3"/>
  <c r="I18" i="3"/>
  <c r="M13" i="3"/>
  <c r="L13" i="3"/>
  <c r="K13" i="3"/>
  <c r="J13" i="3"/>
  <c r="I13" i="3"/>
  <c r="M7" i="3"/>
  <c r="L7" i="3"/>
  <c r="K7" i="3"/>
  <c r="J7" i="3"/>
  <c r="I7" i="3"/>
  <c r="C32" i="2"/>
  <c r="C31" i="2"/>
  <c r="C30" i="2"/>
  <c r="C29" i="2"/>
  <c r="C28" i="2"/>
  <c r="C15" i="2"/>
  <c r="D15" i="2" s="1"/>
  <c r="F15" i="2" s="1"/>
  <c r="C14" i="2"/>
  <c r="C13" i="2"/>
  <c r="D13" i="2" s="1"/>
  <c r="F13" i="2" s="1"/>
  <c r="C12" i="2"/>
  <c r="C11" i="2"/>
  <c r="F11" i="2" s="1"/>
  <c r="G2" i="2"/>
  <c r="D14" i="2"/>
  <c r="F14" i="2" s="1"/>
  <c r="D12" i="2"/>
  <c r="F12" i="2" s="1"/>
  <c r="G12" i="2" s="1"/>
  <c r="E12" i="2" s="1"/>
  <c r="D32" i="2"/>
  <c r="F32" i="2" s="1"/>
  <c r="G32" i="2" s="1"/>
  <c r="E32" i="2" s="1"/>
  <c r="G19" i="2"/>
  <c r="D31" i="2"/>
  <c r="F31" i="2" s="1"/>
  <c r="G31" i="2" s="1"/>
  <c r="E31" i="2" s="1"/>
  <c r="D30" i="2"/>
  <c r="F30" i="2" s="1"/>
  <c r="G30" i="2" s="1"/>
  <c r="E30" i="2" s="1"/>
  <c r="D29" i="2"/>
  <c r="F29" i="2" s="1"/>
  <c r="G29" i="2" s="1"/>
  <c r="E29" i="2" s="1"/>
  <c r="F28" i="2"/>
  <c r="G28" i="2" s="1"/>
  <c r="E28" i="2" s="1"/>
  <c r="D28" i="2"/>
  <c r="I18" i="5" l="1"/>
  <c r="F18" i="5" s="1"/>
  <c r="I19" i="5"/>
  <c r="F19" i="5" s="1"/>
  <c r="G14" i="2"/>
  <c r="E14" i="2" s="1"/>
  <c r="G11" i="2"/>
  <c r="E11" i="2" s="1"/>
  <c r="G13" i="2"/>
  <c r="E13" i="2" s="1"/>
  <c r="G15" i="2"/>
  <c r="E15" i="2" s="1"/>
  <c r="I21" i="5"/>
  <c r="F21" i="5" s="1"/>
  <c r="I20" i="5"/>
  <c r="F20" i="5" s="1"/>
  <c r="I22" i="5"/>
  <c r="F22" i="5" s="1"/>
  <c r="E18" i="5"/>
  <c r="D11" i="2"/>
  <c r="D24" i="2"/>
  <c r="F24" i="2" s="1"/>
  <c r="G22" i="5" l="1"/>
  <c r="G18" i="5"/>
  <c r="G19" i="5"/>
  <c r="G20" i="5"/>
  <c r="G21" i="5"/>
  <c r="D7" i="2"/>
  <c r="F7" i="2" s="1"/>
</calcChain>
</file>

<file path=xl/sharedStrings.xml><?xml version="1.0" encoding="utf-8"?>
<sst xmlns="http://schemas.openxmlformats.org/spreadsheetml/2006/main" count="157" uniqueCount="41">
  <si>
    <t>Ratios boite vitesse</t>
  </si>
  <si>
    <t>1ere</t>
  </si>
  <si>
    <t>2eme</t>
  </si>
  <si>
    <t>3eme</t>
  </si>
  <si>
    <t>4eme</t>
  </si>
  <si>
    <t>5eme</t>
  </si>
  <si>
    <t>Ratio Boite transfert Def</t>
  </si>
  <si>
    <t>Ratio Boite transfert Disco</t>
  </si>
  <si>
    <t>Circonférence pneu en Cm</t>
  </si>
  <si>
    <t>Tours /min</t>
  </si>
  <si>
    <t>Ratio Pont</t>
  </si>
  <si>
    <t>Ratio total</t>
  </si>
  <si>
    <t>1/x</t>
  </si>
  <si>
    <t>aux Roues</t>
  </si>
  <si>
    <t>En Km/H</t>
  </si>
  <si>
    <t>Diam. Calculé</t>
  </si>
  <si>
    <t>Impulsions</t>
  </si>
  <si>
    <t>imp/min</t>
  </si>
  <si>
    <t>Ratio OD</t>
  </si>
  <si>
    <t>Ratio Boite Transfert</t>
  </si>
  <si>
    <t>RATIO CARTO</t>
  </si>
  <si>
    <t>1ERE</t>
  </si>
  <si>
    <t>2EME</t>
  </si>
  <si>
    <t>3EME</t>
  </si>
  <si>
    <t>4EME</t>
  </si>
  <si>
    <t>5EME</t>
  </si>
  <si>
    <t>VITESSE EN KM/H</t>
  </si>
  <si>
    <t>RATIO EN 1</t>
  </si>
  <si>
    <t>RATIO EN 5</t>
  </si>
  <si>
    <t>RATIO EN 4</t>
  </si>
  <si>
    <t>RATIO EN 3</t>
  </si>
  <si>
    <t>RATIO EN 2</t>
  </si>
  <si>
    <t>DISCO 235/70R16 -3CM AU DIAMETRE</t>
  </si>
  <si>
    <t>DEF 265/75R16 -3CM AU DIAMETRE AVEC OD</t>
  </si>
  <si>
    <t>DEF 265/75R16 -1CM AU DIAMETRE STANDARD</t>
  </si>
  <si>
    <t>Ratio OD GKN</t>
  </si>
  <si>
    <t>Ratio OD GKN/Roamerdrive</t>
  </si>
  <si>
    <t>Diam. Pneu Calculé</t>
  </si>
  <si>
    <t>RATIOS TRANSMISSION DEFENDER</t>
  </si>
  <si>
    <t>EN HEXA</t>
  </si>
  <si>
    <t>RATIOS TRANSMISSION DEFENDER DISCOVERY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</si>
</sst>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%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sz val="10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1FC6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2" xfId="0" applyFont="1" applyBorder="1"/>
    <xf numFmtId="0" fontId="3" fillId="0" borderId="2" xfId="0" applyFont="1" applyFill="1" applyBorder="1"/>
    <xf numFmtId="0" fontId="3" fillId="0" borderId="0" xfId="0" applyFont="1" applyBorder="1"/>
    <xf numFmtId="0" fontId="3" fillId="0" borderId="0" xfId="0" applyFont="1" applyFill="1" applyBorder="1"/>
    <xf numFmtId="2" fontId="0" fillId="0" borderId="7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2" fontId="0" fillId="0" borderId="0" xfId="0" applyNumberFormat="1"/>
    <xf numFmtId="1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wrapText="1"/>
    </xf>
    <xf numFmtId="2" fontId="0" fillId="0" borderId="0" xfId="0" applyNumberFormat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2" xfId="0" applyNumberFormat="1" applyBorder="1"/>
    <xf numFmtId="2" fontId="0" fillId="0" borderId="0" xfId="0" applyNumberFormat="1" applyBorder="1"/>
    <xf numFmtId="44" fontId="0" fillId="0" borderId="0" xfId="1" applyFont="1"/>
    <xf numFmtId="0" fontId="8" fillId="0" borderId="0" xfId="0" applyFont="1" applyFill="1" applyBorder="1"/>
    <xf numFmtId="2" fontId="0" fillId="2" borderId="7" xfId="0" applyNumberFormat="1" applyFill="1" applyBorder="1" applyAlignment="1">
      <alignment horizontal="center"/>
    </xf>
    <xf numFmtId="2" fontId="0" fillId="3" borderId="0" xfId="0" applyNumberFormat="1" applyFill="1" applyBorder="1" applyAlignment="1">
      <alignment horizontal="center"/>
    </xf>
    <xf numFmtId="2" fontId="0" fillId="4" borderId="7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9" xfId="0" applyNumberFormat="1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2" fontId="0" fillId="5" borderId="11" xfId="0" applyNumberFormat="1" applyFill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2" fontId="0" fillId="0" borderId="0" xfId="0" applyNumberFormat="1" applyFill="1"/>
    <xf numFmtId="2" fontId="0" fillId="0" borderId="17" xfId="0" applyNumberFormat="1" applyFill="1" applyBorder="1" applyAlignment="1">
      <alignment horizontal="center"/>
    </xf>
    <xf numFmtId="2" fontId="0" fillId="2" borderId="9" xfId="0" applyNumberFormat="1" applyFill="1" applyBorder="1" applyAlignment="1">
      <alignment horizontal="center"/>
    </xf>
    <xf numFmtId="2" fontId="0" fillId="3" borderId="17" xfId="0" applyNumberFormat="1" applyFill="1" applyBorder="1" applyAlignment="1">
      <alignment horizontal="center"/>
    </xf>
    <xf numFmtId="2" fontId="0" fillId="4" borderId="17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9" fillId="0" borderId="19" xfId="0" applyFont="1" applyBorder="1" applyAlignment="1" applyProtection="1">
      <alignment horizontal="centerContinuous" vertical="center"/>
      <protection locked="0"/>
    </xf>
    <xf numFmtId="0" fontId="9" fillId="0" borderId="20" xfId="0" applyFont="1" applyBorder="1" applyAlignment="1" applyProtection="1">
      <alignment horizontal="centerContinuous" vertical="center"/>
      <protection locked="0"/>
    </xf>
    <xf numFmtId="0" fontId="9" fillId="0" borderId="21" xfId="0" applyFont="1" applyBorder="1" applyAlignment="1" applyProtection="1">
      <alignment horizontal="centerContinuous" vertical="center"/>
      <protection locked="0"/>
    </xf>
    <xf numFmtId="0" fontId="10" fillId="0" borderId="3" xfId="0" applyFont="1" applyBorder="1" applyProtection="1"/>
    <xf numFmtId="0" fontId="10" fillId="0" borderId="4" xfId="0" applyFont="1" applyBorder="1" applyProtection="1"/>
    <xf numFmtId="0" fontId="10" fillId="0" borderId="5" xfId="0" applyFont="1" applyBorder="1" applyProtection="1"/>
    <xf numFmtId="0" fontId="10" fillId="0" borderId="6" xfId="0" applyFont="1" applyBorder="1" applyProtection="1"/>
    <xf numFmtId="0" fontId="10" fillId="0" borderId="1" xfId="0" applyFont="1" applyBorder="1" applyAlignment="1" applyProtection="1">
      <alignment horizontal="center"/>
    </xf>
    <xf numFmtId="0" fontId="10" fillId="0" borderId="0" xfId="0" applyFont="1" applyBorder="1" applyProtection="1"/>
    <xf numFmtId="0" fontId="10" fillId="0" borderId="2" xfId="0" applyFont="1" applyBorder="1" applyProtection="1"/>
    <xf numFmtId="0" fontId="10" fillId="0" borderId="7" xfId="0" applyFont="1" applyBorder="1" applyProtection="1"/>
    <xf numFmtId="0" fontId="10" fillId="8" borderId="2" xfId="0" applyFont="1" applyFill="1" applyBorder="1" applyProtection="1">
      <protection locked="0"/>
    </xf>
    <xf numFmtId="0" fontId="10" fillId="0" borderId="0" xfId="0" applyFont="1" applyFill="1" applyBorder="1" applyProtection="1"/>
    <xf numFmtId="0" fontId="10" fillId="0" borderId="7" xfId="0" applyFont="1" applyBorder="1" applyProtection="1">
      <protection locked="0"/>
    </xf>
    <xf numFmtId="0" fontId="11" fillId="0" borderId="0" xfId="0" applyFont="1" applyBorder="1" applyProtection="1"/>
    <xf numFmtId="0" fontId="11" fillId="6" borderId="2" xfId="0" applyFont="1" applyFill="1" applyBorder="1" applyProtection="1">
      <protection locked="0"/>
    </xf>
    <xf numFmtId="0" fontId="10" fillId="9" borderId="2" xfId="0" applyFont="1" applyFill="1" applyBorder="1" applyProtection="1">
      <protection locked="0"/>
    </xf>
    <xf numFmtId="0" fontId="11" fillId="0" borderId="0" xfId="0" applyFont="1" applyFill="1" applyBorder="1" applyProtection="1"/>
    <xf numFmtId="0" fontId="11" fillId="7" borderId="2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center"/>
    </xf>
    <xf numFmtId="2" fontId="10" fillId="0" borderId="7" xfId="0" applyNumberFormat="1" applyFont="1" applyBorder="1" applyAlignment="1" applyProtection="1">
      <alignment horizontal="center"/>
    </xf>
    <xf numFmtId="0" fontId="10" fillId="0" borderId="8" xfId="0" applyFont="1" applyBorder="1" applyProtection="1"/>
    <xf numFmtId="0" fontId="10" fillId="0" borderId="9" xfId="0" applyFont="1" applyBorder="1" applyProtection="1"/>
    <xf numFmtId="0" fontId="10" fillId="0" borderId="11" xfId="0" applyFont="1" applyBorder="1" applyProtection="1"/>
    <xf numFmtId="0" fontId="10" fillId="0" borderId="0" xfId="0" applyFont="1" applyBorder="1" applyAlignment="1" applyProtection="1">
      <alignment horizontal="center"/>
    </xf>
    <xf numFmtId="2" fontId="12" fillId="10" borderId="13" xfId="0" applyNumberFormat="1" applyFont="1" applyFill="1" applyBorder="1" applyAlignment="1" applyProtection="1">
      <alignment horizontal="center"/>
    </xf>
    <xf numFmtId="2" fontId="12" fillId="10" borderId="14" xfId="0" applyNumberFormat="1" applyFont="1" applyFill="1" applyBorder="1" applyAlignment="1" applyProtection="1">
      <alignment horizontal="center"/>
    </xf>
    <xf numFmtId="0" fontId="10" fillId="0" borderId="0" xfId="0" applyFont="1" applyBorder="1" applyAlignment="1" applyProtection="1">
      <alignment horizontal="right"/>
    </xf>
    <xf numFmtId="2" fontId="12" fillId="10" borderId="23" xfId="0" applyNumberFormat="1" applyFont="1" applyFill="1" applyBorder="1" applyAlignment="1" applyProtection="1">
      <alignment horizontal="center"/>
    </xf>
    <xf numFmtId="0" fontId="12" fillId="10" borderId="2" xfId="0" applyFont="1" applyFill="1" applyBorder="1" applyAlignment="1" applyProtection="1">
      <alignment horizontal="center" vertical="center"/>
    </xf>
    <xf numFmtId="0" fontId="13" fillId="10" borderId="2" xfId="0" applyFont="1" applyFill="1" applyBorder="1" applyAlignment="1" applyProtection="1">
      <alignment horizontal="center"/>
    </xf>
    <xf numFmtId="0" fontId="13" fillId="10" borderId="15" xfId="0" applyFont="1" applyFill="1" applyBorder="1" applyAlignment="1" applyProtection="1">
      <alignment horizontal="center"/>
    </xf>
    <xf numFmtId="0" fontId="13" fillId="10" borderId="13" xfId="0" applyFont="1" applyFill="1" applyBorder="1" applyAlignment="1" applyProtection="1">
      <alignment horizontal="center"/>
    </xf>
    <xf numFmtId="0" fontId="13" fillId="10" borderId="22" xfId="0" applyFont="1" applyFill="1" applyBorder="1" applyAlignment="1" applyProtection="1">
      <alignment horizontal="center"/>
    </xf>
    <xf numFmtId="10" fontId="0" fillId="0" borderId="0" xfId="0" applyNumberFormat="1"/>
    <xf numFmtId="164" fontId="0" fillId="0" borderId="0" xfId="0" applyNumberFormat="1"/>
    <xf numFmtId="0" fontId="0" fillId="0" borderId="0" xfId="0" applyProtection="1"/>
    <xf numFmtId="0" fontId="0" fillId="0" borderId="7" xfId="0" applyBorder="1" applyProtection="1"/>
    <xf numFmtId="0" fontId="9" fillId="0" borderId="19" xfId="0" applyFont="1" applyBorder="1" applyAlignment="1" applyProtection="1">
      <alignment horizontal="centerContinuous" vertical="center"/>
    </xf>
    <xf numFmtId="0" fontId="9" fillId="0" borderId="20" xfId="0" applyFont="1" applyBorder="1" applyAlignment="1" applyProtection="1">
      <alignment horizontal="centerContinuous" vertical="center"/>
    </xf>
    <xf numFmtId="0" fontId="9" fillId="0" borderId="21" xfId="0" applyFont="1" applyBorder="1" applyAlignment="1" applyProtection="1">
      <alignment horizontal="centerContinuous" vertical="center"/>
    </xf>
    <xf numFmtId="0" fontId="3" fillId="0" borderId="0" xfId="0" applyFont="1" applyProtection="1"/>
    <xf numFmtId="0" fontId="1" fillId="0" borderId="0" xfId="0" applyFont="1" applyProtection="1"/>
    <xf numFmtId="0" fontId="14" fillId="0" borderId="0" xfId="0" applyFont="1" applyBorder="1" applyAlignment="1" applyProtection="1">
      <alignment horizontal="center"/>
      <protection hidden="1"/>
    </xf>
  </cellXfs>
  <cellStyles count="2">
    <cellStyle name="Euro" xfId="1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1FC60"/>
      <color rgb="FFC4CE4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4" workbookViewId="0">
      <selection activeCell="G4" sqref="G4"/>
    </sheetView>
  </sheetViews>
  <sheetFormatPr baseColWidth="10" defaultRowHeight="12.75" x14ac:dyDescent="0.2"/>
  <cols>
    <col min="2" max="2" width="17.28515625" bestFit="1" customWidth="1"/>
    <col min="3" max="3" width="23" bestFit="1" customWidth="1"/>
    <col min="5" max="5" width="23.5703125" customWidth="1"/>
    <col min="6" max="6" width="23.140625" bestFit="1" customWidth="1"/>
  </cols>
  <sheetData>
    <row r="1" spans="1:7" ht="13.5" thickBot="1" x14ac:dyDescent="0.25">
      <c r="A1" s="3"/>
      <c r="B1" s="4" t="s">
        <v>0</v>
      </c>
      <c r="C1" s="4" t="s">
        <v>6</v>
      </c>
      <c r="D1" s="4">
        <v>1.41</v>
      </c>
      <c r="E1" s="4"/>
      <c r="F1" s="4"/>
      <c r="G1" s="5"/>
    </row>
    <row r="2" spans="1:7" ht="13.5" thickBot="1" x14ac:dyDescent="0.25">
      <c r="A2" s="6" t="s">
        <v>1</v>
      </c>
      <c r="B2" s="1">
        <v>3.6920000000000002</v>
      </c>
      <c r="C2" s="7" t="s">
        <v>7</v>
      </c>
      <c r="D2" s="7">
        <v>1.222</v>
      </c>
      <c r="E2" s="7"/>
      <c r="F2" s="7" t="s">
        <v>8</v>
      </c>
      <c r="G2" s="2">
        <f>G3*3.1416</f>
        <v>223.05359999999999</v>
      </c>
    </row>
    <row r="3" spans="1:7" x14ac:dyDescent="0.2">
      <c r="A3" s="6" t="s">
        <v>2</v>
      </c>
      <c r="B3" s="1">
        <v>2.1320000000000001</v>
      </c>
      <c r="C3" s="7" t="s">
        <v>10</v>
      </c>
      <c r="D3" s="7">
        <v>3.54</v>
      </c>
      <c r="E3" s="7"/>
      <c r="F3" s="7" t="s">
        <v>15</v>
      </c>
      <c r="G3" s="8">
        <v>71</v>
      </c>
    </row>
    <row r="4" spans="1:7" ht="13.5" thickBot="1" x14ac:dyDescent="0.25">
      <c r="A4" s="6" t="s">
        <v>3</v>
      </c>
      <c r="B4" s="1">
        <v>1.397</v>
      </c>
      <c r="C4" s="46" t="s">
        <v>35</v>
      </c>
      <c r="D4" s="13">
        <v>0.72</v>
      </c>
      <c r="E4" s="7"/>
      <c r="F4" s="7"/>
      <c r="G4" s="8"/>
    </row>
    <row r="5" spans="1:7" ht="13.5" thickBot="1" x14ac:dyDescent="0.25">
      <c r="A5" s="6" t="s">
        <v>4</v>
      </c>
      <c r="B5" s="1">
        <v>1</v>
      </c>
      <c r="C5" s="17" t="s">
        <v>19</v>
      </c>
      <c r="D5" s="15">
        <v>1.2110000000000001</v>
      </c>
      <c r="E5" s="7"/>
      <c r="F5" s="7" t="s">
        <v>9</v>
      </c>
      <c r="G5" s="2">
        <v>3000</v>
      </c>
    </row>
    <row r="6" spans="1:7" ht="13.5" thickBot="1" x14ac:dyDescent="0.25">
      <c r="A6" s="6" t="s">
        <v>5</v>
      </c>
      <c r="B6" s="1">
        <v>0.77</v>
      </c>
      <c r="C6" s="18" t="s">
        <v>18</v>
      </c>
      <c r="D6" s="16">
        <v>1</v>
      </c>
      <c r="E6" s="7"/>
      <c r="F6" s="7"/>
      <c r="G6" s="8"/>
    </row>
    <row r="7" spans="1:7" x14ac:dyDescent="0.2">
      <c r="A7" s="6"/>
      <c r="B7" s="7"/>
      <c r="C7" s="13" t="s">
        <v>16</v>
      </c>
      <c r="D7" s="7">
        <f>G15*B8</f>
        <v>608154.06793657003</v>
      </c>
      <c r="E7" s="7" t="s">
        <v>17</v>
      </c>
      <c r="F7" s="7">
        <f>D7/60</f>
        <v>10135.901132276167</v>
      </c>
      <c r="G7" s="8"/>
    </row>
    <row r="8" spans="1:7" x14ac:dyDescent="0.2">
      <c r="A8" s="6" t="s">
        <v>16</v>
      </c>
      <c r="B8" s="14">
        <v>5000</v>
      </c>
      <c r="C8" s="7"/>
      <c r="D8" s="7"/>
      <c r="E8" s="7"/>
      <c r="F8" s="7"/>
      <c r="G8" s="8"/>
    </row>
    <row r="9" spans="1:7" ht="13.5" thickBot="1" x14ac:dyDescent="0.25">
      <c r="A9" s="6"/>
      <c r="B9" s="7"/>
      <c r="C9" s="7"/>
      <c r="D9" s="7"/>
      <c r="E9" s="7"/>
      <c r="F9" s="7"/>
      <c r="G9" s="8"/>
    </row>
    <row r="10" spans="1:7" x14ac:dyDescent="0.2">
      <c r="A10" s="6"/>
      <c r="B10" s="7"/>
      <c r="C10" s="7" t="s">
        <v>11</v>
      </c>
      <c r="D10" s="7" t="s">
        <v>12</v>
      </c>
      <c r="E10" s="21" t="s">
        <v>20</v>
      </c>
      <c r="F10" s="7" t="s">
        <v>13</v>
      </c>
      <c r="G10" s="8" t="s">
        <v>14</v>
      </c>
    </row>
    <row r="11" spans="1:7" x14ac:dyDescent="0.2">
      <c r="A11" s="6"/>
      <c r="B11" s="7" t="s">
        <v>1</v>
      </c>
      <c r="C11" s="1">
        <f>B2*D3*D5*D6</f>
        <v>15.827382480000001</v>
      </c>
      <c r="D11" s="7">
        <f>1/C11</f>
        <v>6.318164113766965E-2</v>
      </c>
      <c r="E11" s="22">
        <f>(G11*1000)/G5</f>
        <v>8.4557355057991863</v>
      </c>
      <c r="F11" s="7">
        <f>G5/C11</f>
        <v>189.54492341300897</v>
      </c>
      <c r="G11" s="19">
        <f>F11*(G2/100)*60/1000</f>
        <v>25.367206517397559</v>
      </c>
    </row>
    <row r="12" spans="1:7" x14ac:dyDescent="0.2">
      <c r="A12" s="6"/>
      <c r="B12" s="7" t="s">
        <v>2</v>
      </c>
      <c r="C12" s="1">
        <f>B3*D3*D5*D6</f>
        <v>9.1397560800000015</v>
      </c>
      <c r="D12" s="7">
        <f>1/C12</f>
        <v>0.10941211026279378</v>
      </c>
      <c r="E12" s="22">
        <f>(G12*1000)/G5</f>
        <v>14.64285904662786</v>
      </c>
      <c r="F12" s="7">
        <f>G5*D12</f>
        <v>328.23633078838134</v>
      </c>
      <c r="G12" s="19">
        <f>F12*(G2/100)*60/1000</f>
        <v>43.928577139883579</v>
      </c>
    </row>
    <row r="13" spans="1:7" x14ac:dyDescent="0.2">
      <c r="A13" s="6"/>
      <c r="B13" s="7" t="s">
        <v>3</v>
      </c>
      <c r="C13" s="1">
        <f>B4*D3*D5*D6</f>
        <v>5.9888551800000007</v>
      </c>
      <c r="D13" s="7">
        <f>1/C13</f>
        <v>0.16697682110256001</v>
      </c>
      <c r="E13" s="22">
        <f>(G13*1000)/G5</f>
        <v>22.346868638089184</v>
      </c>
      <c r="F13" s="7">
        <f>G5*D13</f>
        <v>500.93046330768004</v>
      </c>
      <c r="G13" s="19">
        <f>F13*(G2/100)*60/1000</f>
        <v>67.040605914267545</v>
      </c>
    </row>
    <row r="14" spans="1:7" x14ac:dyDescent="0.2">
      <c r="A14" s="6"/>
      <c r="B14" s="7" t="s">
        <v>4</v>
      </c>
      <c r="C14" s="1">
        <f>B5*D3*D5*D6</f>
        <v>4.2869400000000004</v>
      </c>
      <c r="D14" s="7">
        <f>1/C14</f>
        <v>0.23326661908027635</v>
      </c>
      <c r="E14" s="22">
        <f>(G14*1000)/G5</f>
        <v>31.218575487410597</v>
      </c>
      <c r="F14" s="7">
        <f>G5*D14</f>
        <v>699.79985724082906</v>
      </c>
      <c r="G14" s="19">
        <f>F14*(G2/100)*60/1000</f>
        <v>93.655726462231783</v>
      </c>
    </row>
    <row r="15" spans="1:7" ht="13.5" thickBot="1" x14ac:dyDescent="0.25">
      <c r="A15" s="9"/>
      <c r="B15" s="10" t="s">
        <v>5</v>
      </c>
      <c r="C15" s="11">
        <f>B6*D3*D5*D6</f>
        <v>3.3009438000000002</v>
      </c>
      <c r="D15" s="10">
        <f>1/C15</f>
        <v>0.30294366114321603</v>
      </c>
      <c r="E15" s="23">
        <f>(G15*1000)/G5</f>
        <v>40.54360452910467</v>
      </c>
      <c r="F15" s="10">
        <f>G5*D15</f>
        <v>908.83098342964809</v>
      </c>
      <c r="G15" s="20">
        <f>F15*(G2/100)*60/1000</f>
        <v>121.63081358731401</v>
      </c>
    </row>
    <row r="17" spans="1:7" ht="13.5" thickBot="1" x14ac:dyDescent="0.25"/>
    <row r="18" spans="1:7" ht="13.5" thickBot="1" x14ac:dyDescent="0.25">
      <c r="A18" s="3"/>
      <c r="B18" s="4" t="s">
        <v>0</v>
      </c>
      <c r="C18" s="4" t="s">
        <v>6</v>
      </c>
      <c r="D18" s="4">
        <v>1.41</v>
      </c>
      <c r="E18" s="4"/>
      <c r="F18" s="4"/>
      <c r="G18" s="5"/>
    </row>
    <row r="19" spans="1:7" ht="13.5" thickBot="1" x14ac:dyDescent="0.25">
      <c r="A19" s="6" t="s">
        <v>1</v>
      </c>
      <c r="B19" s="1">
        <v>3.6920000000000002</v>
      </c>
      <c r="C19" s="7" t="s">
        <v>7</v>
      </c>
      <c r="D19" s="7">
        <v>1.2110000000000001</v>
      </c>
      <c r="E19" s="7"/>
      <c r="F19" s="7" t="s">
        <v>8</v>
      </c>
      <c r="G19" s="2">
        <f>G20*3.1416</f>
        <v>232.47839999999999</v>
      </c>
    </row>
    <row r="20" spans="1:7" x14ac:dyDescent="0.2">
      <c r="A20" s="6" t="s">
        <v>2</v>
      </c>
      <c r="B20" s="1">
        <v>2.1320000000000001</v>
      </c>
      <c r="C20" s="7" t="s">
        <v>10</v>
      </c>
      <c r="D20" s="7">
        <v>3.54</v>
      </c>
      <c r="E20" s="7"/>
      <c r="F20" s="7" t="s">
        <v>15</v>
      </c>
      <c r="G20" s="8">
        <v>74</v>
      </c>
    </row>
    <row r="21" spans="1:7" ht="13.5" thickBot="1" x14ac:dyDescent="0.25">
      <c r="A21" s="6" t="s">
        <v>3</v>
      </c>
      <c r="B21" s="1">
        <v>1.397</v>
      </c>
      <c r="C21" s="46" t="s">
        <v>35</v>
      </c>
      <c r="D21" s="13">
        <v>0.72</v>
      </c>
      <c r="E21" s="7"/>
      <c r="F21" s="7"/>
      <c r="G21" s="8"/>
    </row>
    <row r="22" spans="1:7" ht="13.5" thickBot="1" x14ac:dyDescent="0.25">
      <c r="A22" s="6" t="s">
        <v>4</v>
      </c>
      <c r="B22" s="1">
        <v>1</v>
      </c>
      <c r="C22" s="17" t="s">
        <v>19</v>
      </c>
      <c r="D22" s="15">
        <v>1.41</v>
      </c>
      <c r="E22" s="7"/>
      <c r="F22" s="7" t="s">
        <v>9</v>
      </c>
      <c r="G22" s="2">
        <v>2000</v>
      </c>
    </row>
    <row r="23" spans="1:7" ht="13.5" thickBot="1" x14ac:dyDescent="0.25">
      <c r="A23" s="6" t="s">
        <v>5</v>
      </c>
      <c r="B23" s="1">
        <v>0.77</v>
      </c>
      <c r="C23" s="18" t="s">
        <v>18</v>
      </c>
      <c r="D23" s="16">
        <v>0.72</v>
      </c>
      <c r="E23" s="7"/>
      <c r="F23" s="7"/>
      <c r="G23" s="8"/>
    </row>
    <row r="24" spans="1:7" x14ac:dyDescent="0.2">
      <c r="A24" s="6"/>
      <c r="B24" s="7"/>
      <c r="C24" s="13" t="s">
        <v>16</v>
      </c>
      <c r="D24" s="7">
        <f>G32*B25</f>
        <v>516668.67011259374</v>
      </c>
      <c r="E24" s="7" t="s">
        <v>17</v>
      </c>
      <c r="F24" s="7">
        <f>D24/60</f>
        <v>8611.1445018765626</v>
      </c>
      <c r="G24" s="8"/>
    </row>
    <row r="25" spans="1:7" x14ac:dyDescent="0.2">
      <c r="A25" s="6" t="s">
        <v>16</v>
      </c>
      <c r="B25" s="14">
        <v>5125</v>
      </c>
      <c r="C25" s="7"/>
      <c r="D25" s="7"/>
      <c r="E25" s="7"/>
      <c r="F25" s="7"/>
      <c r="G25" s="8"/>
    </row>
    <row r="26" spans="1:7" ht="13.5" thickBot="1" x14ac:dyDescent="0.25">
      <c r="A26" s="6"/>
      <c r="B26" s="7"/>
      <c r="C26" s="7"/>
      <c r="D26" s="7"/>
      <c r="E26" s="7"/>
      <c r="F26" s="7"/>
      <c r="G26" s="8"/>
    </row>
    <row r="27" spans="1:7" x14ac:dyDescent="0.2">
      <c r="A27" s="6"/>
      <c r="B27" s="7"/>
      <c r="C27" s="7" t="s">
        <v>11</v>
      </c>
      <c r="D27" s="7" t="s">
        <v>12</v>
      </c>
      <c r="E27" s="24" t="s">
        <v>20</v>
      </c>
      <c r="F27" s="7" t="s">
        <v>13</v>
      </c>
      <c r="G27" s="8" t="s">
        <v>14</v>
      </c>
    </row>
    <row r="28" spans="1:7" x14ac:dyDescent="0.2">
      <c r="A28" s="6"/>
      <c r="B28" s="7" t="s">
        <v>1</v>
      </c>
      <c r="C28" s="1">
        <f>B19*D20*D22*D23</f>
        <v>13.268339135999998</v>
      </c>
      <c r="D28" s="7">
        <f>1/C28</f>
        <v>7.5367383193181606E-2</v>
      </c>
      <c r="E28" s="25">
        <f>(G28*1000)/G22</f>
        <v>10.51277319416265</v>
      </c>
      <c r="F28" s="7">
        <f>G22/C28</f>
        <v>150.73476638636322</v>
      </c>
      <c r="G28" s="19">
        <f>F28*(G19/100)*60/1000</f>
        <v>21.025546388325299</v>
      </c>
    </row>
    <row r="29" spans="1:7" x14ac:dyDescent="0.2">
      <c r="A29" s="6"/>
      <c r="B29" s="7" t="s">
        <v>2</v>
      </c>
      <c r="C29" s="1">
        <f>B20*D20*D22*D23</f>
        <v>7.6619986560000006</v>
      </c>
      <c r="D29" s="7">
        <f>1/C29</f>
        <v>0.13051424894429006</v>
      </c>
      <c r="E29" s="25">
        <f>(G29*1000)/G22</f>
        <v>18.205046263062144</v>
      </c>
      <c r="F29" s="7">
        <f>G22*D29</f>
        <v>261.02849788858015</v>
      </c>
      <c r="G29" s="19">
        <f>F29*(G19/100)*60/1000</f>
        <v>36.410092526124288</v>
      </c>
    </row>
    <row r="30" spans="1:7" x14ac:dyDescent="0.2">
      <c r="A30" s="6"/>
      <c r="B30" s="7" t="s">
        <v>3</v>
      </c>
      <c r="C30" s="1">
        <f>B21*D20*D22*D23</f>
        <v>5.0205497760000002</v>
      </c>
      <c r="D30" s="7">
        <f>1/C30</f>
        <v>0.19918137347832959</v>
      </c>
      <c r="E30" s="25">
        <f>(G30*1000)/G22</f>
        <v>27.783220209626695</v>
      </c>
      <c r="F30" s="7">
        <f>G22*D30</f>
        <v>398.36274695665918</v>
      </c>
      <c r="G30" s="19">
        <f>F30*(G19/100)*60/1000</f>
        <v>55.566440419253389</v>
      </c>
    </row>
    <row r="31" spans="1:7" x14ac:dyDescent="0.2">
      <c r="A31" s="6"/>
      <c r="B31" s="7" t="s">
        <v>4</v>
      </c>
      <c r="C31" s="1">
        <f>B22*D20*D22*D23</f>
        <v>3.5938079999999997</v>
      </c>
      <c r="D31" s="7">
        <f>1/C31</f>
        <v>0.27825637874922649</v>
      </c>
      <c r="E31" s="25">
        <f>(G31*1000)/G22</f>
        <v>38.813158632848499</v>
      </c>
      <c r="F31" s="7">
        <f>G22*D31</f>
        <v>556.51275749845297</v>
      </c>
      <c r="G31" s="19">
        <f>F31*(G19/100)*60/1000</f>
        <v>77.626317265696997</v>
      </c>
    </row>
    <row r="32" spans="1:7" ht="13.5" thickBot="1" x14ac:dyDescent="0.25">
      <c r="A32" s="6"/>
      <c r="B32" s="7" t="s">
        <v>5</v>
      </c>
      <c r="C32" s="1">
        <f>B23*D20*D22*D23</f>
        <v>2.7672321599999998</v>
      </c>
      <c r="D32" s="7">
        <f>1/C32</f>
        <v>0.36137192045354088</v>
      </c>
      <c r="E32" s="26">
        <f>(G32*1000)/G22</f>
        <v>50.406699523179874</v>
      </c>
      <c r="F32" s="7">
        <f>G22*D32</f>
        <v>722.74384090708179</v>
      </c>
      <c r="G32" s="19">
        <f>F32*(G19/100)*60/1000</f>
        <v>100.81339904635975</v>
      </c>
    </row>
    <row r="33" spans="1:7" ht="13.5" thickBot="1" x14ac:dyDescent="0.25">
      <c r="A33" s="9"/>
      <c r="B33" s="10"/>
      <c r="C33" s="10"/>
      <c r="D33" s="10"/>
      <c r="E33" s="10"/>
      <c r="F33" s="10"/>
      <c r="G33" s="12"/>
    </row>
  </sheetData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23"/>
  <sheetViews>
    <sheetView topLeftCell="C1" workbookViewId="0">
      <selection activeCell="J24" sqref="J24"/>
    </sheetView>
  </sheetViews>
  <sheetFormatPr baseColWidth="10" defaultRowHeight="12.75" x14ac:dyDescent="0.2"/>
  <cols>
    <col min="1" max="1" width="43.7109375" bestFit="1" customWidth="1"/>
    <col min="2" max="2" width="17.42578125" bestFit="1" customWidth="1"/>
    <col min="3" max="3" width="5.85546875" bestFit="1" customWidth="1"/>
    <col min="4" max="7" width="6.140625" bestFit="1" customWidth="1"/>
    <col min="8" max="8" width="7.7109375" bestFit="1" customWidth="1"/>
    <col min="9" max="13" width="11.140625" bestFit="1" customWidth="1"/>
  </cols>
  <sheetData>
    <row r="6" spans="1:13" x14ac:dyDescent="0.2">
      <c r="A6" t="s">
        <v>32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I6" t="s">
        <v>27</v>
      </c>
      <c r="J6" t="s">
        <v>31</v>
      </c>
      <c r="K6" t="s">
        <v>30</v>
      </c>
      <c r="L6" t="s">
        <v>29</v>
      </c>
      <c r="M6" t="s">
        <v>28</v>
      </c>
    </row>
    <row r="7" spans="1:13" x14ac:dyDescent="0.2">
      <c r="B7" s="30">
        <v>40</v>
      </c>
      <c r="C7" s="28">
        <v>4766</v>
      </c>
      <c r="D7" s="28">
        <v>2752</v>
      </c>
      <c r="E7" s="28">
        <v>1804</v>
      </c>
      <c r="F7" s="28">
        <v>1291</v>
      </c>
      <c r="G7" s="28">
        <v>994</v>
      </c>
      <c r="I7" s="29">
        <f>(B7*1000)/C7</f>
        <v>8.3927822073017211</v>
      </c>
      <c r="J7" s="29">
        <f>(B7*1000)/D7</f>
        <v>14.534883720930232</v>
      </c>
      <c r="K7" s="29">
        <f>(B7*1000)/E7</f>
        <v>22.172949002217294</v>
      </c>
      <c r="L7" s="29">
        <f>(B7*1000)/F7</f>
        <v>30.983733539891556</v>
      </c>
      <c r="M7" s="29">
        <f>(B7*1000)/G7</f>
        <v>40.241448692152915</v>
      </c>
    </row>
    <row r="12" spans="1:13" x14ac:dyDescent="0.2">
      <c r="B12" t="s">
        <v>26</v>
      </c>
      <c r="C12" t="s">
        <v>21</v>
      </c>
      <c r="D12" t="s">
        <v>22</v>
      </c>
      <c r="E12" t="s">
        <v>23</v>
      </c>
      <c r="F12" t="s">
        <v>24</v>
      </c>
      <c r="G12" t="s">
        <v>25</v>
      </c>
      <c r="I12" t="s">
        <v>27</v>
      </c>
      <c r="J12" t="s">
        <v>31</v>
      </c>
      <c r="K12" t="s">
        <v>30</v>
      </c>
      <c r="L12" t="s">
        <v>29</v>
      </c>
      <c r="M12" t="s">
        <v>28</v>
      </c>
    </row>
    <row r="13" spans="1:13" x14ac:dyDescent="0.2">
      <c r="B13" s="30"/>
      <c r="C13" s="28"/>
      <c r="D13" s="28"/>
      <c r="E13" s="28"/>
      <c r="F13" s="28"/>
      <c r="G13" s="28"/>
      <c r="I13" s="29" t="e">
        <f>(B13*1000)/C13</f>
        <v>#DIV/0!</v>
      </c>
      <c r="J13" s="29" t="e">
        <f>(B13*1000)/D13</f>
        <v>#DIV/0!</v>
      </c>
      <c r="K13" s="29" t="e">
        <f>(B13*1000)/E13</f>
        <v>#DIV/0!</v>
      </c>
      <c r="L13" s="29" t="e">
        <f>(B13*1000)/F13</f>
        <v>#DIV/0!</v>
      </c>
      <c r="M13" s="29" t="e">
        <f>(B13*1000)/G13</f>
        <v>#DIV/0!</v>
      </c>
    </row>
    <row r="17" spans="1:13" x14ac:dyDescent="0.2">
      <c r="A17" t="s">
        <v>34</v>
      </c>
      <c r="B17" t="s">
        <v>26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I17" t="s">
        <v>27</v>
      </c>
      <c r="J17" t="s">
        <v>31</v>
      </c>
      <c r="K17" t="s">
        <v>30</v>
      </c>
      <c r="L17" t="s">
        <v>29</v>
      </c>
      <c r="M17" t="s">
        <v>28</v>
      </c>
    </row>
    <row r="18" spans="1:13" x14ac:dyDescent="0.2">
      <c r="B18" s="27">
        <v>40</v>
      </c>
      <c r="C18" s="31">
        <v>5287</v>
      </c>
      <c r="D18" s="28">
        <v>3053</v>
      </c>
      <c r="E18" s="28">
        <v>2001</v>
      </c>
      <c r="F18" s="28">
        <v>1432</v>
      </c>
      <c r="G18" s="28">
        <v>1103</v>
      </c>
      <c r="I18" s="29">
        <f>(B18*1000)/C18</f>
        <v>7.5657272555324377</v>
      </c>
      <c r="J18" s="29">
        <f>(B18*1000)/D18</f>
        <v>13.101867016049788</v>
      </c>
      <c r="K18" s="29">
        <f>(B18*1000)/E18</f>
        <v>19.990004997501249</v>
      </c>
      <c r="L18" s="29">
        <f>(B18*1000)/F18</f>
        <v>27.932960893854748</v>
      </c>
      <c r="M18" s="29">
        <f>(B18*1000)/G18</f>
        <v>36.264732547597461</v>
      </c>
    </row>
    <row r="22" spans="1:13" x14ac:dyDescent="0.2">
      <c r="A22" t="s">
        <v>33</v>
      </c>
      <c r="B22" t="s">
        <v>26</v>
      </c>
      <c r="C22" t="s">
        <v>21</v>
      </c>
      <c r="D22" t="s">
        <v>22</v>
      </c>
      <c r="E22" t="s">
        <v>23</v>
      </c>
      <c r="F22" t="s">
        <v>24</v>
      </c>
      <c r="G22" t="s">
        <v>25</v>
      </c>
      <c r="I22" t="s">
        <v>27</v>
      </c>
      <c r="J22" t="s">
        <v>31</v>
      </c>
      <c r="K22" t="s">
        <v>30</v>
      </c>
      <c r="L22" t="s">
        <v>29</v>
      </c>
      <c r="M22" t="s">
        <v>28</v>
      </c>
    </row>
    <row r="23" spans="1:13" x14ac:dyDescent="0.2">
      <c r="B23" s="30">
        <v>40</v>
      </c>
      <c r="C23" s="28">
        <v>3807</v>
      </c>
      <c r="D23" s="28">
        <v>2198</v>
      </c>
      <c r="E23" s="28">
        <v>1440</v>
      </c>
      <c r="F23" s="28">
        <v>1031</v>
      </c>
      <c r="G23" s="28">
        <v>794</v>
      </c>
      <c r="I23" s="29">
        <f>(B23*1000)/C23</f>
        <v>10.506960861570791</v>
      </c>
      <c r="J23" s="29">
        <f>(B23*1000)/D23</f>
        <v>18.198362147406733</v>
      </c>
      <c r="K23" s="29">
        <f>(B23*1000)/E23</f>
        <v>27.777777777777779</v>
      </c>
      <c r="L23" s="29">
        <f>(B23*1000)/F23</f>
        <v>38.797284190106694</v>
      </c>
      <c r="M23" s="29">
        <f>(B23*1000)/G23</f>
        <v>50.377833753148614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topLeftCell="A9" workbookViewId="0">
      <selection activeCell="F32" sqref="F32"/>
    </sheetView>
  </sheetViews>
  <sheetFormatPr baseColWidth="10" defaultRowHeight="12.75" x14ac:dyDescent="0.2"/>
  <cols>
    <col min="1" max="1" width="11.42578125" style="29"/>
    <col min="2" max="2" width="4.5703125" style="29" bestFit="1" customWidth="1"/>
    <col min="3" max="3" width="11.42578125" style="29"/>
    <col min="4" max="4" width="5.5703125" style="29" bestFit="1" customWidth="1"/>
    <col min="5" max="5" width="11.42578125" style="29"/>
    <col min="6" max="6" width="5.5703125" style="29" bestFit="1" customWidth="1"/>
    <col min="7" max="7" width="11.42578125" style="29"/>
    <col min="8" max="8" width="5.5703125" style="29" bestFit="1" customWidth="1"/>
    <col min="9" max="9" width="11.42578125" style="29"/>
    <col min="10" max="10" width="5.5703125" style="29" bestFit="1" customWidth="1"/>
    <col min="11" max="16384" width="11.42578125" style="29"/>
  </cols>
  <sheetData>
    <row r="1" spans="2:13" ht="13.5" thickBot="1" x14ac:dyDescent="0.25"/>
    <row r="2" spans="2:13" ht="13.5" thickBot="1" x14ac:dyDescent="0.25">
      <c r="D2" s="43"/>
    </row>
    <row r="8" spans="2:13" x14ac:dyDescent="0.2">
      <c r="L8" s="44"/>
      <c r="M8" s="45"/>
    </row>
    <row r="10" spans="2:13" ht="13.5" thickBot="1" x14ac:dyDescent="0.25">
      <c r="L10" s="44"/>
    </row>
    <row r="11" spans="2:13" x14ac:dyDescent="0.2">
      <c r="C11" s="40"/>
      <c r="D11" s="34">
        <f>C12+C12*12%</f>
        <v>8.9600000000000009</v>
      </c>
      <c r="E11" s="40"/>
      <c r="F11" s="34">
        <f>E12+E12*12%</f>
        <v>15.792</v>
      </c>
      <c r="G11" s="40"/>
      <c r="H11" s="34">
        <f>G12+G12*12%</f>
        <v>24.64</v>
      </c>
      <c r="I11" s="40"/>
      <c r="J11" s="34">
        <f>I12+I12*12%</f>
        <v>34.271999999999998</v>
      </c>
      <c r="K11" s="40"/>
      <c r="L11" s="34">
        <f>K12+K12*12%</f>
        <v>45.36</v>
      </c>
    </row>
    <row r="12" spans="2:13" x14ac:dyDescent="0.2">
      <c r="C12" s="41">
        <v>8</v>
      </c>
      <c r="D12" s="19"/>
      <c r="E12" s="41">
        <v>14.1</v>
      </c>
      <c r="F12" s="19"/>
      <c r="G12" s="41">
        <v>22</v>
      </c>
      <c r="H12" s="19"/>
      <c r="I12" s="41">
        <v>30.6</v>
      </c>
      <c r="J12" s="19"/>
      <c r="K12" s="41">
        <v>40.5</v>
      </c>
      <c r="L12" s="19"/>
    </row>
    <row r="13" spans="2:13" ht="13.5" thickBot="1" x14ac:dyDescent="0.25">
      <c r="C13" s="42"/>
      <c r="D13" s="20">
        <f>C12-C12*12%</f>
        <v>7.04</v>
      </c>
      <c r="E13" s="42"/>
      <c r="F13" s="20">
        <f>E12-E12*12%</f>
        <v>12.407999999999999</v>
      </c>
      <c r="G13" s="42"/>
      <c r="H13" s="20">
        <f>G12-G12*12%</f>
        <v>19.36</v>
      </c>
      <c r="I13" s="42"/>
      <c r="J13" s="20">
        <f>I12-I12*12%</f>
        <v>26.928000000000001</v>
      </c>
      <c r="K13" s="42"/>
      <c r="L13" s="20">
        <f>K12-K12*12%</f>
        <v>35.64</v>
      </c>
    </row>
    <row r="14" spans="2:13" x14ac:dyDescent="0.2"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2:13" x14ac:dyDescent="0.2">
      <c r="B15" s="32"/>
      <c r="C15" s="32"/>
      <c r="D15" s="32"/>
      <c r="E15" s="32"/>
      <c r="F15" s="32"/>
      <c r="G15" s="32"/>
      <c r="H15" s="32"/>
      <c r="I15" s="32"/>
      <c r="J15" s="32"/>
      <c r="K15" s="32"/>
      <c r="M15" s="44"/>
    </row>
    <row r="16" spans="2:13" ht="13.5" thickBot="1" x14ac:dyDescent="0.25">
      <c r="B16" s="32"/>
      <c r="C16" s="32"/>
      <c r="D16" s="32"/>
      <c r="E16" s="32"/>
      <c r="F16" s="32"/>
      <c r="G16" s="32"/>
      <c r="H16" s="32"/>
      <c r="I16" s="32"/>
      <c r="J16" s="32"/>
      <c r="K16" s="32"/>
    </row>
    <row r="17" spans="3:13" x14ac:dyDescent="0.2">
      <c r="C17" s="33"/>
      <c r="D17" s="34">
        <f>C18+C18*12%</f>
        <v>8.5120000000000005</v>
      </c>
      <c r="E17" s="40"/>
      <c r="F17" s="34">
        <f>E18+E18*12%</f>
        <v>14.783999999999999</v>
      </c>
      <c r="G17" s="40"/>
      <c r="H17" s="34">
        <f>G18+G18*12%</f>
        <v>22.4</v>
      </c>
      <c r="I17" s="40"/>
      <c r="J17" s="37">
        <f>I18+I18*13%</f>
        <v>31.526999999999997</v>
      </c>
      <c r="K17" s="40"/>
      <c r="L17" s="34">
        <f>K18+K18*12%</f>
        <v>40.544000000000004</v>
      </c>
    </row>
    <row r="18" spans="3:13" x14ac:dyDescent="0.2">
      <c r="C18" s="35">
        <v>7.6</v>
      </c>
      <c r="D18" s="19"/>
      <c r="E18" s="41">
        <v>13.2</v>
      </c>
      <c r="F18" s="50"/>
      <c r="G18" s="41">
        <v>20</v>
      </c>
      <c r="H18" s="49"/>
      <c r="I18" s="41">
        <v>27.9</v>
      </c>
      <c r="J18" s="48"/>
      <c r="K18" s="41">
        <v>36.200000000000003</v>
      </c>
      <c r="L18" s="47"/>
    </row>
    <row r="19" spans="3:13" ht="13.5" thickBot="1" x14ac:dyDescent="0.25">
      <c r="C19" s="36"/>
      <c r="D19" s="20">
        <f>C18-C18*12%</f>
        <v>6.6879999999999997</v>
      </c>
      <c r="E19" s="42"/>
      <c r="F19" s="20">
        <f>E18-E18*12%</f>
        <v>11.616</v>
      </c>
      <c r="G19" s="42"/>
      <c r="H19" s="20">
        <f>G18-G18*12%</f>
        <v>17.600000000000001</v>
      </c>
      <c r="I19" s="42"/>
      <c r="J19" s="39">
        <f>I18-I18*12%</f>
        <v>24.552</v>
      </c>
      <c r="K19" s="42"/>
      <c r="L19" s="20">
        <f>K18-K18*12%</f>
        <v>31.856000000000002</v>
      </c>
    </row>
    <row r="22" spans="3:13" x14ac:dyDescent="0.2">
      <c r="K22" s="58"/>
    </row>
    <row r="25" spans="3:13" ht="13.5" thickBot="1" x14ac:dyDescent="0.25"/>
    <row r="26" spans="3:13" x14ac:dyDescent="0.2">
      <c r="C26" s="33"/>
      <c r="D26" s="34">
        <f>C27+C27*12%</f>
        <v>9.8672000000000004</v>
      </c>
      <c r="E26" s="40"/>
      <c r="F26" s="34">
        <f>E27+E27*12%</f>
        <v>17.091200000000001</v>
      </c>
      <c r="G26" s="40"/>
      <c r="H26" s="52">
        <f>G27+G27*12%</f>
        <v>26.084799999999998</v>
      </c>
      <c r="I26" s="40"/>
      <c r="J26" s="51">
        <f>I27+I27*13%</f>
        <v>36.770200000000003</v>
      </c>
      <c r="K26" s="40"/>
      <c r="L26" s="34">
        <f>K27+K27*12%</f>
        <v>47.331199999999995</v>
      </c>
    </row>
    <row r="27" spans="3:13" x14ac:dyDescent="0.2">
      <c r="C27" s="35">
        <v>8.81</v>
      </c>
      <c r="D27" s="19"/>
      <c r="E27" s="59">
        <v>15.26</v>
      </c>
      <c r="F27" s="19"/>
      <c r="G27" s="41">
        <v>23.29</v>
      </c>
      <c r="H27" s="19"/>
      <c r="I27" s="57">
        <v>32.54</v>
      </c>
      <c r="J27" s="38"/>
      <c r="K27" s="41">
        <v>42.26</v>
      </c>
      <c r="L27" s="19"/>
    </row>
    <row r="28" spans="3:13" ht="13.5" thickBot="1" x14ac:dyDescent="0.25">
      <c r="C28" s="36"/>
      <c r="D28" s="20">
        <f>C27-C27*12%</f>
        <v>7.7528000000000006</v>
      </c>
      <c r="E28" s="42"/>
      <c r="F28" s="55">
        <f>E27-E27*12%</f>
        <v>13.428799999999999</v>
      </c>
      <c r="G28" s="42"/>
      <c r="H28" s="54">
        <f>G27-G27*12%</f>
        <v>20.495200000000001</v>
      </c>
      <c r="I28" s="42"/>
      <c r="J28" s="53">
        <f>I27-I27*12%</f>
        <v>28.635199999999998</v>
      </c>
      <c r="K28" s="42"/>
      <c r="L28" s="20">
        <f>K27-K27*12%</f>
        <v>37.188800000000001</v>
      </c>
    </row>
    <row r="31" spans="3:13" ht="13.5" thickBot="1" x14ac:dyDescent="0.25"/>
    <row r="32" spans="3:13" x14ac:dyDescent="0.2">
      <c r="C32" s="33"/>
      <c r="D32" s="34">
        <f>C33+C33*12%</f>
        <v>11.7712</v>
      </c>
      <c r="E32" s="40"/>
      <c r="F32" s="63">
        <f>E33+E33*12%</f>
        <v>20.395200000000003</v>
      </c>
      <c r="G32" s="40"/>
      <c r="H32" s="52">
        <f>G33+G33*12%</f>
        <v>31.113600000000002</v>
      </c>
      <c r="I32" s="40"/>
      <c r="J32" s="37">
        <f>I33+I33*13%</f>
        <v>43.8553</v>
      </c>
      <c r="K32" s="40"/>
      <c r="L32" s="34">
        <f>K33+K33*12%</f>
        <v>56.459199999999996</v>
      </c>
      <c r="M32" s="56"/>
    </row>
    <row r="33" spans="3:13" x14ac:dyDescent="0.2">
      <c r="C33" s="35">
        <v>10.51</v>
      </c>
      <c r="D33" s="19"/>
      <c r="E33" s="62">
        <v>18.21</v>
      </c>
      <c r="F33" s="19"/>
      <c r="G33" s="61">
        <v>27.78</v>
      </c>
      <c r="H33" s="19"/>
      <c r="I33" s="57">
        <v>38.81</v>
      </c>
      <c r="J33" s="38"/>
      <c r="K33" s="41">
        <v>50.41</v>
      </c>
      <c r="L33" s="19"/>
      <c r="M33" s="56"/>
    </row>
    <row r="34" spans="3:13" ht="13.5" thickBot="1" x14ac:dyDescent="0.25">
      <c r="C34" s="36"/>
      <c r="D34" s="20">
        <f>C33-C33*12%</f>
        <v>9.2487999999999992</v>
      </c>
      <c r="E34" s="42"/>
      <c r="F34" s="20">
        <f>E33-E33*12%</f>
        <v>16.024799999999999</v>
      </c>
      <c r="G34" s="42"/>
      <c r="H34" s="20">
        <f>G33-G33*12%</f>
        <v>24.446400000000001</v>
      </c>
      <c r="I34" s="42"/>
      <c r="J34" s="60">
        <f>I33-I33*12%</f>
        <v>34.152799999999999</v>
      </c>
      <c r="K34" s="42"/>
      <c r="L34" s="20">
        <f>K33-K33*12%</f>
        <v>44.360799999999998</v>
      </c>
      <c r="M34" s="56"/>
    </row>
    <row r="35" spans="3:13" x14ac:dyDescent="0.2">
      <c r="M35" s="56"/>
    </row>
    <row r="36" spans="3:13" x14ac:dyDescent="0.2">
      <c r="M36" s="56"/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K28"/>
  <sheetViews>
    <sheetView tabSelected="1" workbookViewId="0">
      <selection activeCell="I10" sqref="I10"/>
    </sheetView>
  </sheetViews>
  <sheetFormatPr baseColWidth="10" defaultRowHeight="12.75" x14ac:dyDescent="0.2"/>
  <cols>
    <col min="1" max="2" width="11.42578125" style="100"/>
    <col min="3" max="3" width="5.5703125" style="100" bestFit="1" customWidth="1"/>
    <col min="4" max="4" width="17.28515625" style="100" bestFit="1" customWidth="1"/>
    <col min="5" max="5" width="24.140625" style="100" bestFit="1" customWidth="1"/>
    <col min="6" max="6" width="12" style="100" bestFit="1" customWidth="1"/>
    <col min="7" max="7" width="13.7109375" style="100" bestFit="1" customWidth="1"/>
    <col min="8" max="8" width="23.140625" style="100" bestFit="1" customWidth="1"/>
    <col min="9" max="9" width="9" style="100" bestFit="1" customWidth="1"/>
    <col min="10" max="16384" width="11.42578125" style="100"/>
  </cols>
  <sheetData>
    <row r="6" spans="2:9" ht="13.5" thickBot="1" x14ac:dyDescent="0.25"/>
    <row r="7" spans="2:9" ht="16.5" thickBot="1" x14ac:dyDescent="0.25">
      <c r="B7" s="101"/>
      <c r="C7" s="102" t="s">
        <v>40</v>
      </c>
      <c r="D7" s="103"/>
      <c r="E7" s="103"/>
      <c r="F7" s="103"/>
      <c r="G7" s="103"/>
      <c r="H7" s="103"/>
      <c r="I7" s="104"/>
    </row>
    <row r="8" spans="2:9" ht="13.5" thickBot="1" x14ac:dyDescent="0.25">
      <c r="C8" s="67"/>
      <c r="D8" s="68" t="s">
        <v>0</v>
      </c>
      <c r="E8" s="68" t="s">
        <v>6</v>
      </c>
      <c r="F8" s="68">
        <v>1.41</v>
      </c>
      <c r="G8" s="68"/>
      <c r="H8" s="68"/>
      <c r="I8" s="69"/>
    </row>
    <row r="9" spans="2:9" ht="13.5" thickBot="1" x14ac:dyDescent="0.25">
      <c r="C9" s="70" t="s">
        <v>1</v>
      </c>
      <c r="D9" s="71">
        <v>3.6920000000000002</v>
      </c>
      <c r="E9" s="72" t="s">
        <v>7</v>
      </c>
      <c r="F9" s="72">
        <v>1.2110000000000001</v>
      </c>
      <c r="G9" s="72"/>
      <c r="H9" s="72" t="s">
        <v>8</v>
      </c>
      <c r="I9" s="73">
        <f>I10*3.1416</f>
        <v>232.47839999999999</v>
      </c>
    </row>
    <row r="10" spans="2:9" ht="13.5" thickBot="1" x14ac:dyDescent="0.25">
      <c r="C10" s="70" t="s">
        <v>2</v>
      </c>
      <c r="D10" s="71">
        <v>2.1320000000000001</v>
      </c>
      <c r="E10" s="72" t="s">
        <v>10</v>
      </c>
      <c r="F10" s="72">
        <v>3.54</v>
      </c>
      <c r="G10" s="72"/>
      <c r="H10" s="74" t="s">
        <v>37</v>
      </c>
      <c r="I10" s="75">
        <v>74</v>
      </c>
    </row>
    <row r="11" spans="2:9" ht="13.5" thickBot="1" x14ac:dyDescent="0.25">
      <c r="C11" s="70" t="s">
        <v>3</v>
      </c>
      <c r="D11" s="71">
        <v>1.397</v>
      </c>
      <c r="E11" s="76" t="s">
        <v>36</v>
      </c>
      <c r="F11" s="76">
        <v>0.72</v>
      </c>
      <c r="G11" s="72"/>
      <c r="H11" s="72"/>
      <c r="I11" s="74"/>
    </row>
    <row r="12" spans="2:9" ht="13.5" thickBot="1" x14ac:dyDescent="0.25">
      <c r="C12" s="70" t="s">
        <v>4</v>
      </c>
      <c r="D12" s="71">
        <v>1</v>
      </c>
      <c r="E12" s="78" t="s">
        <v>19</v>
      </c>
      <c r="F12" s="79">
        <v>1.41</v>
      </c>
      <c r="G12" s="72"/>
      <c r="H12" s="72" t="s">
        <v>9</v>
      </c>
      <c r="I12" s="80">
        <v>2500</v>
      </c>
    </row>
    <row r="13" spans="2:9" ht="13.5" thickBot="1" x14ac:dyDescent="0.25">
      <c r="C13" s="70" t="s">
        <v>5</v>
      </c>
      <c r="D13" s="71">
        <v>0.77</v>
      </c>
      <c r="E13" s="81" t="s">
        <v>18</v>
      </c>
      <c r="F13" s="82">
        <v>1</v>
      </c>
      <c r="G13" s="72"/>
      <c r="H13" s="72"/>
      <c r="I13" s="74"/>
    </row>
    <row r="14" spans="2:9" x14ac:dyDescent="0.2">
      <c r="C14" s="70"/>
      <c r="D14" s="72"/>
      <c r="E14" s="76"/>
      <c r="F14" s="72"/>
      <c r="G14" s="72"/>
      <c r="H14" s="72"/>
      <c r="I14" s="74"/>
    </row>
    <row r="15" spans="2:9" x14ac:dyDescent="0.2">
      <c r="C15" s="70"/>
      <c r="D15" s="83"/>
      <c r="E15" s="72"/>
      <c r="F15" s="72"/>
      <c r="G15" s="72"/>
      <c r="H15" s="72"/>
      <c r="I15" s="74"/>
    </row>
    <row r="16" spans="2:9" ht="13.5" thickBot="1" x14ac:dyDescent="0.25">
      <c r="C16" s="70"/>
      <c r="D16" s="72"/>
      <c r="E16" s="72"/>
      <c r="F16" s="72"/>
      <c r="G16" s="72"/>
      <c r="H16" s="72"/>
      <c r="I16" s="74"/>
    </row>
    <row r="17" spans="2:11" ht="13.5" thickBot="1" x14ac:dyDescent="0.25">
      <c r="B17" s="101"/>
      <c r="C17" s="72"/>
      <c r="D17" s="88" t="s">
        <v>11</v>
      </c>
      <c r="E17" s="107" t="s">
        <v>12</v>
      </c>
      <c r="F17" s="93" t="s">
        <v>20</v>
      </c>
      <c r="G17" s="94" t="s">
        <v>39</v>
      </c>
      <c r="H17" s="88" t="s">
        <v>13</v>
      </c>
      <c r="I17" s="74" t="s">
        <v>14</v>
      </c>
    </row>
    <row r="18" spans="2:11" x14ac:dyDescent="0.2">
      <c r="B18" s="101"/>
      <c r="C18" s="91" t="s">
        <v>1</v>
      </c>
      <c r="D18" s="71">
        <f>D9*F10*F12*F13</f>
        <v>18.428248799999999</v>
      </c>
      <c r="E18" s="107">
        <f>1/D18</f>
        <v>5.4264515899090753E-2</v>
      </c>
      <c r="F18" s="92">
        <f>(I18*1000)/I12</f>
        <v>7.5691966997971063</v>
      </c>
      <c r="G18" s="95" t="str">
        <f>DEC2HEX((F18*100),4)</f>
        <v>02F4</v>
      </c>
      <c r="H18" s="72">
        <f>I12/D18</f>
        <v>135.66128974772687</v>
      </c>
      <c r="I18" s="84">
        <f>H18*(I9/100)*60/1000</f>
        <v>18.922991749492766</v>
      </c>
    </row>
    <row r="19" spans="2:11" x14ac:dyDescent="0.2">
      <c r="B19" s="101"/>
      <c r="C19" s="91" t="s">
        <v>2</v>
      </c>
      <c r="D19" s="71">
        <f>D10*F10*F12*F13</f>
        <v>10.641664800000001</v>
      </c>
      <c r="E19" s="107">
        <f>1/D19</f>
        <v>9.3970259239888845E-2</v>
      </c>
      <c r="F19" s="89">
        <f>(I19*1000)/I12</f>
        <v>13.107633309404742</v>
      </c>
      <c r="G19" s="96" t="str">
        <f t="shared" ref="G19:G22" si="0">DEC2HEX((F19*100),4)</f>
        <v>051E</v>
      </c>
      <c r="H19" s="72">
        <f>I12*E19</f>
        <v>234.92564809972211</v>
      </c>
      <c r="I19" s="84">
        <f>H19*(I9/100)*60/1000</f>
        <v>32.769083273511853</v>
      </c>
    </row>
    <row r="20" spans="2:11" x14ac:dyDescent="0.2">
      <c r="B20" s="101"/>
      <c r="C20" s="91" t="s">
        <v>3</v>
      </c>
      <c r="D20" s="71">
        <f>D11*F10*F12*F13</f>
        <v>6.9729858</v>
      </c>
      <c r="E20" s="107">
        <f>1/D20</f>
        <v>0.14341058890439731</v>
      </c>
      <c r="F20" s="89">
        <f>(I20*1000)/I12</f>
        <v>20.003918550931221</v>
      </c>
      <c r="G20" s="96" t="str">
        <f t="shared" si="0"/>
        <v>07D0</v>
      </c>
      <c r="H20" s="72">
        <f>I12*E20</f>
        <v>358.52647226099327</v>
      </c>
      <c r="I20" s="84">
        <f>H20*(I9/100)*60/1000</f>
        <v>50.009796377328051</v>
      </c>
    </row>
    <row r="21" spans="2:11" x14ac:dyDescent="0.2">
      <c r="B21" s="101"/>
      <c r="C21" s="91" t="s">
        <v>4</v>
      </c>
      <c r="D21" s="71">
        <f>D12*F10*F12*F13</f>
        <v>4.9913999999999996</v>
      </c>
      <c r="E21" s="107">
        <f>1/D21</f>
        <v>0.20034459269944305</v>
      </c>
      <c r="F21" s="89">
        <f>(I21*1000)/I12</f>
        <v>27.945474215650918</v>
      </c>
      <c r="G21" s="96" t="str">
        <f t="shared" si="0"/>
        <v>0AEA</v>
      </c>
      <c r="H21" s="72">
        <f>I12*E21</f>
        <v>500.86148174860762</v>
      </c>
      <c r="I21" s="84">
        <f>H21*(I9/100)*60/1000</f>
        <v>69.863685539127303</v>
      </c>
    </row>
    <row r="22" spans="2:11" ht="13.5" thickBot="1" x14ac:dyDescent="0.25">
      <c r="B22" s="101"/>
      <c r="C22" s="91" t="s">
        <v>5</v>
      </c>
      <c r="D22" s="71">
        <f>D13*F10*F12*F13</f>
        <v>3.843378</v>
      </c>
      <c r="E22" s="107">
        <f>1/D22</f>
        <v>0.26018778272654941</v>
      </c>
      <c r="F22" s="90">
        <f>(I22*1000)/I12</f>
        <v>36.292823656689507</v>
      </c>
      <c r="G22" s="97" t="str">
        <f t="shared" si="0"/>
        <v>0E2D</v>
      </c>
      <c r="H22" s="72">
        <f>I12*E22</f>
        <v>650.46945681637351</v>
      </c>
      <c r="I22" s="84">
        <f>H22*(I9/100)*60/1000</f>
        <v>90.732059141723752</v>
      </c>
    </row>
    <row r="23" spans="2:11" ht="13.5" thickBot="1" x14ac:dyDescent="0.25">
      <c r="C23" s="85"/>
      <c r="D23" s="86"/>
      <c r="E23" s="86"/>
      <c r="F23" s="86"/>
      <c r="G23" s="86"/>
      <c r="H23" s="86"/>
      <c r="I23" s="87"/>
    </row>
    <row r="24" spans="2:11" x14ac:dyDescent="0.2">
      <c r="K24" s="105"/>
    </row>
    <row r="28" spans="2:11" x14ac:dyDescent="0.2">
      <c r="H28" s="106"/>
    </row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K47"/>
  <sheetViews>
    <sheetView topLeftCell="A22" workbookViewId="0">
      <selection activeCell="E41" sqref="E41:K47"/>
    </sheetView>
  </sheetViews>
  <sheetFormatPr baseColWidth="10" defaultRowHeight="12.75" x14ac:dyDescent="0.2"/>
  <cols>
    <col min="4" max="4" width="5.140625" bestFit="1" customWidth="1"/>
    <col min="5" max="5" width="16.42578125" bestFit="1" customWidth="1"/>
    <col min="6" max="6" width="22.7109375" bestFit="1" customWidth="1"/>
    <col min="8" max="8" width="7.7109375" bestFit="1" customWidth="1"/>
    <col min="9" max="9" width="21.5703125" bestFit="1" customWidth="1"/>
    <col min="10" max="10" width="9" bestFit="1" customWidth="1"/>
  </cols>
  <sheetData>
    <row r="7" spans="4:10" ht="13.5" thickBot="1" x14ac:dyDescent="0.25"/>
    <row r="8" spans="4:10" ht="16.5" thickBot="1" x14ac:dyDescent="0.25">
      <c r="D8" s="64" t="s">
        <v>38</v>
      </c>
      <c r="E8" s="65"/>
      <c r="F8" s="65"/>
      <c r="G8" s="65"/>
      <c r="H8" s="65"/>
      <c r="I8" s="65"/>
      <c r="J8" s="66"/>
    </row>
    <row r="9" spans="4:10" ht="13.5" thickBot="1" x14ac:dyDescent="0.25">
      <c r="D9" s="67"/>
      <c r="E9" s="68" t="s">
        <v>0</v>
      </c>
      <c r="F9" s="68" t="s">
        <v>6</v>
      </c>
      <c r="G9" s="68">
        <v>1.41</v>
      </c>
      <c r="H9" s="68"/>
      <c r="I9" s="68"/>
      <c r="J9" s="69"/>
    </row>
    <row r="10" spans="4:10" ht="13.5" thickBot="1" x14ac:dyDescent="0.25">
      <c r="D10" s="70" t="s">
        <v>1</v>
      </c>
      <c r="E10" s="71">
        <v>3.6920000000000002</v>
      </c>
      <c r="F10" s="72" t="s">
        <v>7</v>
      </c>
      <c r="G10" s="72">
        <v>1.2110000000000001</v>
      </c>
      <c r="H10" s="72"/>
      <c r="I10" s="72" t="s">
        <v>8</v>
      </c>
      <c r="J10" s="73">
        <f>J11*3.1416</f>
        <v>231.06467999999998</v>
      </c>
    </row>
    <row r="11" spans="4:10" ht="13.5" thickBot="1" x14ac:dyDescent="0.25">
      <c r="D11" s="70" t="s">
        <v>2</v>
      </c>
      <c r="E11" s="71">
        <v>2.1320000000000001</v>
      </c>
      <c r="F11" s="72" t="s">
        <v>10</v>
      </c>
      <c r="G11" s="72">
        <v>3.54</v>
      </c>
      <c r="H11" s="72"/>
      <c r="I11" s="74" t="s">
        <v>37</v>
      </c>
      <c r="J11" s="75">
        <v>73.55</v>
      </c>
    </row>
    <row r="12" spans="4:10" ht="13.5" thickBot="1" x14ac:dyDescent="0.25">
      <c r="D12" s="70" t="s">
        <v>3</v>
      </c>
      <c r="E12" s="71">
        <v>1.397</v>
      </c>
      <c r="F12" s="76" t="s">
        <v>36</v>
      </c>
      <c r="G12" s="76">
        <v>0.72</v>
      </c>
      <c r="H12" s="72"/>
      <c r="I12" s="72"/>
      <c r="J12" s="77">
        <v>73.5</v>
      </c>
    </row>
    <row r="13" spans="4:10" ht="13.5" thickBot="1" x14ac:dyDescent="0.25">
      <c r="D13" s="70" t="s">
        <v>4</v>
      </c>
      <c r="E13" s="71">
        <v>1</v>
      </c>
      <c r="F13" s="78" t="s">
        <v>19</v>
      </c>
      <c r="G13" s="79">
        <v>1.411</v>
      </c>
      <c r="H13" s="72"/>
      <c r="I13" s="72" t="s">
        <v>9</v>
      </c>
      <c r="J13" s="80">
        <v>2000</v>
      </c>
    </row>
    <row r="14" spans="4:10" ht="13.5" thickBot="1" x14ac:dyDescent="0.25">
      <c r="D14" s="70" t="s">
        <v>5</v>
      </c>
      <c r="E14" s="71">
        <v>0.77</v>
      </c>
      <c r="F14" s="81" t="s">
        <v>18</v>
      </c>
      <c r="G14" s="82">
        <v>1</v>
      </c>
      <c r="H14" s="72"/>
      <c r="I14" s="72"/>
      <c r="J14" s="74"/>
    </row>
    <row r="15" spans="4:10" x14ac:dyDescent="0.2">
      <c r="D15" s="70"/>
      <c r="E15" s="72"/>
      <c r="F15" s="76"/>
      <c r="G15" s="72"/>
      <c r="H15" s="72"/>
      <c r="I15" s="72"/>
      <c r="J15" s="74"/>
    </row>
    <row r="16" spans="4:10" x14ac:dyDescent="0.2">
      <c r="D16" s="70"/>
      <c r="E16" s="83"/>
      <c r="F16" s="72"/>
      <c r="G16" s="72"/>
      <c r="H16" s="72"/>
      <c r="I16" s="72"/>
      <c r="J16" s="74"/>
    </row>
    <row r="17" spans="4:10" ht="13.5" thickBot="1" x14ac:dyDescent="0.25">
      <c r="D17" s="70"/>
      <c r="E17" s="72"/>
      <c r="F17" s="72"/>
      <c r="G17" s="72"/>
      <c r="H17" s="72"/>
      <c r="I17" s="72"/>
      <c r="J17" s="74"/>
    </row>
    <row r="18" spans="4:10" ht="13.5" thickBot="1" x14ac:dyDescent="0.25">
      <c r="D18" s="72"/>
      <c r="E18" s="88" t="s">
        <v>11</v>
      </c>
      <c r="F18" s="88" t="s">
        <v>12</v>
      </c>
      <c r="G18" s="93" t="s">
        <v>20</v>
      </c>
      <c r="H18" s="94" t="s">
        <v>39</v>
      </c>
      <c r="I18" s="88" t="s">
        <v>13</v>
      </c>
      <c r="J18" s="74" t="s">
        <v>14</v>
      </c>
    </row>
    <row r="19" spans="4:10" x14ac:dyDescent="0.2">
      <c r="D19" s="91" t="s">
        <v>1</v>
      </c>
      <c r="E19" s="71">
        <f>E10*G11*G13*G14</f>
        <v>18.44131848</v>
      </c>
      <c r="F19" s="88">
        <f>1/E19</f>
        <v>5.4226057702138876E-2</v>
      </c>
      <c r="G19" s="92">
        <f>(J19*1000)/J13</f>
        <v>7.5178360023637527</v>
      </c>
      <c r="H19" s="95" t="str">
        <f>DEC2HEX((G19*100),4)</f>
        <v>02EF</v>
      </c>
      <c r="I19" s="72">
        <f>J13/E19</f>
        <v>108.45211540427776</v>
      </c>
      <c r="J19" s="84">
        <f>I19*(J10/100)*60/1000</f>
        <v>15.035672004727505</v>
      </c>
    </row>
    <row r="20" spans="4:10" x14ac:dyDescent="0.2">
      <c r="D20" s="91" t="s">
        <v>2</v>
      </c>
      <c r="E20" s="71">
        <f>E11*G11*G13*G14</f>
        <v>10.649212080000002</v>
      </c>
      <c r="F20" s="88">
        <f>1/E20</f>
        <v>9.3903660898825847E-2</v>
      </c>
      <c r="G20" s="89">
        <f>(J20*1000)/J13</f>
        <v>13.018691613849422</v>
      </c>
      <c r="H20" s="96" t="str">
        <f t="shared" ref="H20:H23" si="0">DEC2HEX((G20*100),4)</f>
        <v>0515</v>
      </c>
      <c r="I20" s="72">
        <f>J13*F20</f>
        <v>187.8073217976517</v>
      </c>
      <c r="J20" s="84">
        <f>I20*(J10/100)*60/1000</f>
        <v>26.037383227698843</v>
      </c>
    </row>
    <row r="21" spans="4:10" x14ac:dyDescent="0.2">
      <c r="D21" s="91" t="s">
        <v>3</v>
      </c>
      <c r="E21" s="71">
        <f>E12*G11*G13*G14</f>
        <v>6.9779311800000006</v>
      </c>
      <c r="F21" s="88">
        <f>1/E21</f>
        <v>0.14330895135024818</v>
      </c>
      <c r="G21" s="89">
        <f>(J21*1000)/J13</f>
        <v>19.868182190928398</v>
      </c>
      <c r="H21" s="96" t="str">
        <f t="shared" si="0"/>
        <v>07C2</v>
      </c>
      <c r="I21" s="72">
        <f>J13*F21</f>
        <v>286.61790270049636</v>
      </c>
      <c r="J21" s="84">
        <f>I21*(J10/100)*60/1000</f>
        <v>39.736364381856795</v>
      </c>
    </row>
    <row r="22" spans="4:10" x14ac:dyDescent="0.2">
      <c r="D22" s="91" t="s">
        <v>4</v>
      </c>
      <c r="E22" s="71">
        <f>E13*G11*G13*G14</f>
        <v>4.9949400000000006</v>
      </c>
      <c r="F22" s="88">
        <f>1/E22</f>
        <v>0.20020260503629672</v>
      </c>
      <c r="G22" s="89">
        <f>(J22*1000)/J13</f>
        <v>27.75585052072697</v>
      </c>
      <c r="H22" s="96" t="str">
        <f t="shared" si="0"/>
        <v>0AD7</v>
      </c>
      <c r="I22" s="72">
        <f>J13*F22</f>
        <v>400.40521007259343</v>
      </c>
      <c r="J22" s="84">
        <f>I22*(J10/100)*60/1000</f>
        <v>55.511701041453939</v>
      </c>
    </row>
    <row r="23" spans="4:10" ht="13.5" thickBot="1" x14ac:dyDescent="0.25">
      <c r="D23" s="91" t="s">
        <v>5</v>
      </c>
      <c r="E23" s="71">
        <f>E14*G11*G13*G14</f>
        <v>3.8461038000000003</v>
      </c>
      <c r="F23" s="88">
        <f>1/E23</f>
        <v>0.26000338316402172</v>
      </c>
      <c r="G23" s="90">
        <f>(J23*1000)/J13</f>
        <v>36.046559117827236</v>
      </c>
      <c r="H23" s="97" t="str">
        <f t="shared" si="0"/>
        <v>0E14</v>
      </c>
      <c r="I23" s="72">
        <f>J13*F23</f>
        <v>520.00676632804345</v>
      </c>
      <c r="J23" s="84">
        <f>I23*(J10/100)*60/1000</f>
        <v>72.093118235654472</v>
      </c>
    </row>
    <row r="24" spans="4:10" ht="13.5" thickBot="1" x14ac:dyDescent="0.25">
      <c r="D24" s="85"/>
      <c r="E24" s="86"/>
      <c r="F24" s="86"/>
      <c r="G24" s="86"/>
      <c r="H24" s="86"/>
      <c r="I24" s="86"/>
      <c r="J24" s="87"/>
    </row>
    <row r="32" spans="4:10" x14ac:dyDescent="0.2">
      <c r="F32">
        <v>280</v>
      </c>
      <c r="I32">
        <v>280</v>
      </c>
    </row>
    <row r="33" spans="5:11" x14ac:dyDescent="0.2">
      <c r="F33">
        <v>760</v>
      </c>
      <c r="I33">
        <v>800</v>
      </c>
    </row>
    <row r="34" spans="5:11" x14ac:dyDescent="0.2">
      <c r="F34">
        <v>1320</v>
      </c>
      <c r="I34">
        <v>1410</v>
      </c>
    </row>
    <row r="35" spans="5:11" x14ac:dyDescent="0.2">
      <c r="F35">
        <v>2000</v>
      </c>
      <c r="I35">
        <v>2200</v>
      </c>
    </row>
    <row r="36" spans="5:11" x14ac:dyDescent="0.2">
      <c r="F36">
        <v>2790</v>
      </c>
      <c r="I36">
        <v>3060</v>
      </c>
    </row>
    <row r="37" spans="5:11" x14ac:dyDescent="0.2">
      <c r="F37">
        <v>3620</v>
      </c>
      <c r="I37">
        <v>4050</v>
      </c>
    </row>
    <row r="41" spans="5:11" x14ac:dyDescent="0.2">
      <c r="F41">
        <v>280</v>
      </c>
      <c r="G41">
        <v>800</v>
      </c>
      <c r="H41">
        <v>1410</v>
      </c>
      <c r="I41">
        <v>2200</v>
      </c>
      <c r="J41">
        <v>3060</v>
      </c>
      <c r="K41">
        <v>4050</v>
      </c>
    </row>
    <row r="42" spans="5:11" x14ac:dyDescent="0.2">
      <c r="E42">
        <v>280</v>
      </c>
    </row>
    <row r="43" spans="5:11" x14ac:dyDescent="0.2">
      <c r="E43">
        <v>760</v>
      </c>
    </row>
    <row r="44" spans="5:11" x14ac:dyDescent="0.2">
      <c r="E44">
        <v>1320</v>
      </c>
    </row>
    <row r="45" spans="5:11" x14ac:dyDescent="0.2">
      <c r="E45">
        <v>2000</v>
      </c>
    </row>
    <row r="46" spans="5:11" x14ac:dyDescent="0.2">
      <c r="E46">
        <v>2790</v>
      </c>
    </row>
    <row r="47" spans="5:11" x14ac:dyDescent="0.2">
      <c r="E47">
        <v>3620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O51"/>
  <sheetViews>
    <sheetView topLeftCell="B7" workbookViewId="0">
      <selection activeCell="B33" sqref="B33"/>
    </sheetView>
  </sheetViews>
  <sheetFormatPr baseColWidth="10" defaultRowHeight="12.75" x14ac:dyDescent="0.2"/>
  <sheetData>
    <row r="9" spans="2:10" x14ac:dyDescent="0.2">
      <c r="F9">
        <v>800</v>
      </c>
      <c r="G9">
        <v>1410</v>
      </c>
      <c r="H9">
        <v>2200</v>
      </c>
      <c r="I9">
        <v>3060</v>
      </c>
      <c r="J9">
        <v>4050</v>
      </c>
    </row>
    <row r="10" spans="2:10" x14ac:dyDescent="0.2">
      <c r="E10">
        <v>760</v>
      </c>
      <c r="F10" s="98">
        <f t="shared" ref="F10:F14" si="0">(E10-$F$9)/E10</f>
        <v>-5.2631578947368418E-2</v>
      </c>
      <c r="G10" s="98">
        <f>(E10-$G$9)/E10</f>
        <v>-0.85526315789473684</v>
      </c>
      <c r="H10" s="98">
        <f t="shared" ref="H10:H14" si="1">(E10-$H$9)/E10</f>
        <v>-1.8947368421052631</v>
      </c>
      <c r="I10" s="98">
        <f t="shared" ref="I10:I14" si="2">(E10-$I$9)/E10</f>
        <v>-3.0263157894736841</v>
      </c>
      <c r="J10" s="98">
        <f t="shared" ref="J10:J14" si="3">(E10-$J$9)/E10</f>
        <v>-4.3289473684210522</v>
      </c>
    </row>
    <row r="11" spans="2:10" x14ac:dyDescent="0.2">
      <c r="E11">
        <v>1320</v>
      </c>
      <c r="F11" s="98">
        <f t="shared" si="0"/>
        <v>0.39393939393939392</v>
      </c>
      <c r="G11" s="98">
        <f t="shared" ref="G11:G14" si="4">(E11-$G$9)/E11</f>
        <v>-6.8181818181818177E-2</v>
      </c>
      <c r="H11" s="98">
        <f t="shared" si="1"/>
        <v>-0.66666666666666663</v>
      </c>
      <c r="I11" s="98">
        <f t="shared" si="2"/>
        <v>-1.3181818181818181</v>
      </c>
      <c r="J11" s="98">
        <f t="shared" si="3"/>
        <v>-2.0681818181818183</v>
      </c>
    </row>
    <row r="12" spans="2:10" x14ac:dyDescent="0.2">
      <c r="E12">
        <v>2000</v>
      </c>
      <c r="F12" s="98">
        <f t="shared" si="0"/>
        <v>0.6</v>
      </c>
      <c r="G12" s="98">
        <f t="shared" si="4"/>
        <v>0.29499999999999998</v>
      </c>
      <c r="H12" s="98">
        <f t="shared" si="1"/>
        <v>-0.1</v>
      </c>
      <c r="I12" s="98">
        <f t="shared" si="2"/>
        <v>-0.53</v>
      </c>
      <c r="J12" s="98">
        <f t="shared" si="3"/>
        <v>-1.0249999999999999</v>
      </c>
    </row>
    <row r="13" spans="2:10" x14ac:dyDescent="0.2">
      <c r="B13">
        <v>760</v>
      </c>
      <c r="D13">
        <v>800</v>
      </c>
      <c r="E13">
        <v>2790</v>
      </c>
      <c r="F13" s="98">
        <f t="shared" si="0"/>
        <v>0.71326164874551967</v>
      </c>
      <c r="G13" s="98">
        <f t="shared" si="4"/>
        <v>0.4946236559139785</v>
      </c>
      <c r="H13" s="98">
        <f t="shared" si="1"/>
        <v>0.21146953405017921</v>
      </c>
      <c r="I13" s="98">
        <f t="shared" si="2"/>
        <v>-9.6774193548387094E-2</v>
      </c>
      <c r="J13" s="98">
        <f t="shared" si="3"/>
        <v>-0.45161290322580644</v>
      </c>
    </row>
    <row r="14" spans="2:10" x14ac:dyDescent="0.2">
      <c r="B14">
        <v>1320</v>
      </c>
      <c r="D14">
        <v>1410</v>
      </c>
      <c r="E14">
        <v>3620</v>
      </c>
      <c r="F14" s="98">
        <f t="shared" si="0"/>
        <v>0.77900552486187846</v>
      </c>
      <c r="G14" s="98">
        <f t="shared" si="4"/>
        <v>0.61049723756906082</v>
      </c>
      <c r="H14" s="98">
        <f t="shared" si="1"/>
        <v>0.39226519337016574</v>
      </c>
      <c r="I14" s="98">
        <f t="shared" si="2"/>
        <v>0.15469613259668508</v>
      </c>
      <c r="J14" s="98">
        <f t="shared" si="3"/>
        <v>-0.11878453038674033</v>
      </c>
    </row>
    <row r="15" spans="2:10" x14ac:dyDescent="0.2">
      <c r="B15">
        <v>2000</v>
      </c>
      <c r="D15">
        <v>2200</v>
      </c>
    </row>
    <row r="16" spans="2:10" x14ac:dyDescent="0.2">
      <c r="B16">
        <v>2790</v>
      </c>
      <c r="D16">
        <v>3060</v>
      </c>
    </row>
    <row r="17" spans="2:10" x14ac:dyDescent="0.2">
      <c r="B17">
        <v>3620</v>
      </c>
      <c r="D17">
        <v>4050</v>
      </c>
    </row>
    <row r="18" spans="2:10" x14ac:dyDescent="0.2">
      <c r="F18">
        <v>1051</v>
      </c>
      <c r="G18">
        <v>1820</v>
      </c>
      <c r="H18">
        <v>2778</v>
      </c>
      <c r="I18">
        <v>3880</v>
      </c>
      <c r="J18">
        <v>5038</v>
      </c>
    </row>
    <row r="19" spans="2:10" x14ac:dyDescent="0.2">
      <c r="E19">
        <v>760</v>
      </c>
      <c r="F19" s="98">
        <f t="shared" ref="F19:F23" si="5">(E19-$F$18)/E19</f>
        <v>-0.38289473684210529</v>
      </c>
      <c r="G19" s="98">
        <f t="shared" ref="G19:G23" si="6">(E19-$G$18)/E19</f>
        <v>-1.3947368421052631</v>
      </c>
      <c r="H19" s="98">
        <f t="shared" ref="H19:H23" si="7">(E19-$H$18)/E19</f>
        <v>-2.655263157894737</v>
      </c>
      <c r="I19" s="98">
        <f t="shared" ref="I19:I23" si="8">(E19-$I$18)/E19</f>
        <v>-4.1052631578947372</v>
      </c>
      <c r="J19" s="98">
        <f t="shared" ref="J19:J23" si="9">(E19-$J$18)/E19</f>
        <v>-5.6289473684210529</v>
      </c>
    </row>
    <row r="20" spans="2:10" x14ac:dyDescent="0.2">
      <c r="E20">
        <v>1320</v>
      </c>
      <c r="F20" s="98">
        <f t="shared" si="5"/>
        <v>0.2037878787878788</v>
      </c>
      <c r="G20" s="98">
        <f t="shared" si="6"/>
        <v>-0.37878787878787878</v>
      </c>
      <c r="H20" s="98">
        <f t="shared" si="7"/>
        <v>-1.1045454545454545</v>
      </c>
      <c r="I20" s="98">
        <f t="shared" si="8"/>
        <v>-1.9393939393939394</v>
      </c>
      <c r="J20" s="98">
        <f t="shared" si="9"/>
        <v>-2.8166666666666669</v>
      </c>
    </row>
    <row r="21" spans="2:10" x14ac:dyDescent="0.2">
      <c r="E21">
        <v>2000</v>
      </c>
      <c r="F21" s="98">
        <f t="shared" si="5"/>
        <v>0.47449999999999998</v>
      </c>
      <c r="G21" s="98">
        <f t="shared" si="6"/>
        <v>0.09</v>
      </c>
      <c r="H21" s="98">
        <f t="shared" si="7"/>
        <v>-0.38900000000000001</v>
      </c>
      <c r="I21" s="98">
        <f t="shared" si="8"/>
        <v>-0.94</v>
      </c>
      <c r="J21" s="98">
        <f t="shared" si="9"/>
        <v>-1.5189999999999999</v>
      </c>
    </row>
    <row r="22" spans="2:10" x14ac:dyDescent="0.2">
      <c r="E22">
        <v>2790</v>
      </c>
      <c r="F22" s="98">
        <f t="shared" si="5"/>
        <v>0.62329749103942655</v>
      </c>
      <c r="G22" s="98">
        <f t="shared" si="6"/>
        <v>0.34767025089605735</v>
      </c>
      <c r="H22" s="98">
        <f t="shared" si="7"/>
        <v>4.3010752688172043E-3</v>
      </c>
      <c r="I22" s="98">
        <f t="shared" si="8"/>
        <v>-0.39068100358422941</v>
      </c>
      <c r="J22" s="98">
        <f t="shared" si="9"/>
        <v>-0.80573476702508962</v>
      </c>
    </row>
    <row r="23" spans="2:10" x14ac:dyDescent="0.2">
      <c r="E23">
        <v>3620</v>
      </c>
      <c r="F23" s="98">
        <f t="shared" si="5"/>
        <v>0.70966850828729278</v>
      </c>
      <c r="G23" s="98">
        <f t="shared" si="6"/>
        <v>0.49723756906077349</v>
      </c>
      <c r="H23" s="98">
        <f t="shared" si="7"/>
        <v>0.23259668508287293</v>
      </c>
      <c r="I23" s="98">
        <f t="shared" si="8"/>
        <v>-7.18232044198895E-2</v>
      </c>
      <c r="J23" s="98">
        <f t="shared" si="9"/>
        <v>-0.39171270718232043</v>
      </c>
    </row>
    <row r="27" spans="2:10" x14ac:dyDescent="0.2">
      <c r="F27">
        <v>760</v>
      </c>
      <c r="G27">
        <v>1320</v>
      </c>
      <c r="H27">
        <v>2000</v>
      </c>
      <c r="I27">
        <v>2790</v>
      </c>
      <c r="J27">
        <v>3620</v>
      </c>
    </row>
    <row r="28" spans="2:10" x14ac:dyDescent="0.2">
      <c r="E28">
        <v>800</v>
      </c>
      <c r="F28" s="98">
        <f>(E28-$F$27)/E28</f>
        <v>0.05</v>
      </c>
      <c r="G28" s="98">
        <f>(E28-$G$27)/E28</f>
        <v>-0.65</v>
      </c>
      <c r="H28" s="98">
        <f>(E28-$H$27)/E28</f>
        <v>-1.5</v>
      </c>
      <c r="I28" s="98">
        <f>(E28-$I$27)/E28</f>
        <v>-2.4874999999999998</v>
      </c>
      <c r="J28" s="98">
        <f>(E28-$J$27)/E28</f>
        <v>-3.5249999999999999</v>
      </c>
    </row>
    <row r="29" spans="2:10" x14ac:dyDescent="0.2">
      <c r="E29">
        <v>1410</v>
      </c>
      <c r="F29" s="98">
        <f>(E29-$F$27)/E29</f>
        <v>0.46099290780141844</v>
      </c>
      <c r="G29" s="98">
        <f>(E29-$G$27)/E29</f>
        <v>6.3829787234042548E-2</v>
      </c>
      <c r="H29" s="98">
        <f>(E29-$H$27)/E29</f>
        <v>-0.41843971631205673</v>
      </c>
      <c r="I29" s="98">
        <f>(E29-$I$27)/E29</f>
        <v>-0.97872340425531912</v>
      </c>
      <c r="J29" s="98">
        <f>(E29-$J$27)/E29</f>
        <v>-1.5673758865248226</v>
      </c>
    </row>
    <row r="30" spans="2:10" x14ac:dyDescent="0.2">
      <c r="E30">
        <v>2200</v>
      </c>
      <c r="F30" s="98">
        <f>(E30-$F$27)/E30</f>
        <v>0.65454545454545454</v>
      </c>
      <c r="G30" s="98">
        <f>(E30-$G$27)/E30</f>
        <v>0.4</v>
      </c>
      <c r="H30" s="98">
        <f>(E30-$H$27)/E30</f>
        <v>9.0909090909090912E-2</v>
      </c>
      <c r="I30" s="98">
        <f>(E30-$I$27)/E30</f>
        <v>-0.26818181818181819</v>
      </c>
      <c r="J30" s="98">
        <f>(E30-$J$27)/E30</f>
        <v>-0.6454545454545455</v>
      </c>
    </row>
    <row r="31" spans="2:10" x14ac:dyDescent="0.2">
      <c r="E31">
        <v>3060</v>
      </c>
      <c r="F31" s="98">
        <f>(E31-$F$27)/E31</f>
        <v>0.75163398692810457</v>
      </c>
      <c r="G31" s="98">
        <f>(E31-$G$27)/E31</f>
        <v>0.56862745098039214</v>
      </c>
      <c r="H31" s="98">
        <f>(E31-$H$27)/E31</f>
        <v>0.34640522875816993</v>
      </c>
      <c r="I31" s="98">
        <f>(E31-$I$27)/E31</f>
        <v>8.8235294117647065E-2</v>
      </c>
      <c r="J31" s="98">
        <f>(E31-$J$27)/E31</f>
        <v>-0.18300653594771241</v>
      </c>
    </row>
    <row r="32" spans="2:10" x14ac:dyDescent="0.2">
      <c r="E32">
        <v>4050</v>
      </c>
      <c r="F32" s="98">
        <f>(E32-$F$27)/E32</f>
        <v>0.81234567901234567</v>
      </c>
      <c r="G32" s="98">
        <f>(E32-$G$27)/E32</f>
        <v>0.67407407407407405</v>
      </c>
      <c r="H32" s="98">
        <f>(E32-$H$27)/E32</f>
        <v>0.50617283950617287</v>
      </c>
      <c r="I32" s="98">
        <f>(E32-$I$27)/E32</f>
        <v>0.31111111111111112</v>
      </c>
      <c r="J32" s="98">
        <f>(E32-$J$27)/E32</f>
        <v>0.10617283950617284</v>
      </c>
    </row>
    <row r="37" spans="5:15" x14ac:dyDescent="0.2">
      <c r="F37">
        <v>760</v>
      </c>
      <c r="G37">
        <v>1051</v>
      </c>
      <c r="H37">
        <v>1320</v>
      </c>
      <c r="I37">
        <v>1820</v>
      </c>
      <c r="J37">
        <v>2000</v>
      </c>
      <c r="K37">
        <v>2778</v>
      </c>
      <c r="L37">
        <v>2790</v>
      </c>
      <c r="M37">
        <v>3620</v>
      </c>
      <c r="N37">
        <v>3880</v>
      </c>
      <c r="O37">
        <v>5038</v>
      </c>
    </row>
    <row r="38" spans="5:15" x14ac:dyDescent="0.2">
      <c r="E38">
        <v>1185</v>
      </c>
      <c r="F38" s="99">
        <f>($E38-F$37)/$E38</f>
        <v>0.35864978902953587</v>
      </c>
      <c r="G38" s="99">
        <f t="shared" ref="G38:O42" si="10">($E38-G$37)/$E38</f>
        <v>0.11308016877637131</v>
      </c>
      <c r="H38" s="99">
        <f t="shared" si="10"/>
        <v>-0.11392405063291139</v>
      </c>
      <c r="I38" s="99">
        <f t="shared" si="10"/>
        <v>-0.53586497890295359</v>
      </c>
      <c r="J38" s="99">
        <f t="shared" si="10"/>
        <v>-0.68776371308016881</v>
      </c>
      <c r="K38" s="99">
        <f t="shared" si="10"/>
        <v>-1.3443037974683545</v>
      </c>
      <c r="L38" s="99">
        <f t="shared" si="10"/>
        <v>-1.3544303797468353</v>
      </c>
      <c r="M38" s="99">
        <f t="shared" si="10"/>
        <v>-2.0548523206751055</v>
      </c>
      <c r="N38" s="99">
        <f t="shared" si="10"/>
        <v>-2.2742616033755274</v>
      </c>
      <c r="O38" s="99">
        <f t="shared" si="10"/>
        <v>-3.251476793248945</v>
      </c>
    </row>
    <row r="39" spans="5:15" x14ac:dyDescent="0.2">
      <c r="E39">
        <v>1910</v>
      </c>
      <c r="F39" s="99">
        <f t="shared" ref="F39:F42" si="11">($E39-F$37)/$E39</f>
        <v>0.60209424083769636</v>
      </c>
      <c r="G39" s="99">
        <f t="shared" si="10"/>
        <v>0.44973821989528795</v>
      </c>
      <c r="H39" s="99">
        <f t="shared" si="10"/>
        <v>0.30890052356020942</v>
      </c>
      <c r="I39" s="99">
        <f t="shared" si="10"/>
        <v>4.712041884816754E-2</v>
      </c>
      <c r="J39" s="99">
        <f t="shared" si="10"/>
        <v>-4.712041884816754E-2</v>
      </c>
      <c r="K39" s="99">
        <f t="shared" si="10"/>
        <v>-0.45445026178010473</v>
      </c>
      <c r="L39" s="99">
        <f t="shared" si="10"/>
        <v>-0.4607329842931937</v>
      </c>
      <c r="M39" s="99">
        <f t="shared" si="10"/>
        <v>-0.89528795811518325</v>
      </c>
      <c r="N39" s="99">
        <f t="shared" si="10"/>
        <v>-1.0314136125654449</v>
      </c>
      <c r="O39" s="99">
        <f t="shared" si="10"/>
        <v>-1.6376963350785341</v>
      </c>
    </row>
    <row r="40" spans="5:15" x14ac:dyDescent="0.2">
      <c r="E40">
        <v>2785</v>
      </c>
      <c r="F40" s="99">
        <f t="shared" si="11"/>
        <v>0.72710951526032319</v>
      </c>
      <c r="G40" s="99">
        <f t="shared" si="10"/>
        <v>0.62262118491921004</v>
      </c>
      <c r="H40" s="99">
        <f t="shared" si="10"/>
        <v>0.52603231597845601</v>
      </c>
      <c r="I40" s="99">
        <f t="shared" si="10"/>
        <v>0.34649910233393177</v>
      </c>
      <c r="J40" s="99">
        <f t="shared" si="10"/>
        <v>0.28186714542190305</v>
      </c>
      <c r="K40" s="99">
        <f t="shared" si="10"/>
        <v>2.5134649910233393E-3</v>
      </c>
      <c r="L40" s="99">
        <f t="shared" si="10"/>
        <v>-1.7953321364452424E-3</v>
      </c>
      <c r="M40" s="99">
        <f t="shared" si="10"/>
        <v>-0.29982046678635549</v>
      </c>
      <c r="N40" s="99">
        <f t="shared" si="10"/>
        <v>-0.39317773788150806</v>
      </c>
      <c r="O40" s="99">
        <f t="shared" si="10"/>
        <v>-0.80897666068222618</v>
      </c>
    </row>
    <row r="41" spans="5:15" x14ac:dyDescent="0.2">
      <c r="E41">
        <v>3750</v>
      </c>
      <c r="F41" s="99">
        <f t="shared" si="11"/>
        <v>0.79733333333333334</v>
      </c>
      <c r="G41" s="99">
        <f t="shared" si="10"/>
        <v>0.71973333333333334</v>
      </c>
      <c r="H41" s="99">
        <f t="shared" si="10"/>
        <v>0.64800000000000002</v>
      </c>
      <c r="I41" s="99">
        <f t="shared" si="10"/>
        <v>0.51466666666666672</v>
      </c>
      <c r="J41" s="99">
        <f t="shared" si="10"/>
        <v>0.46666666666666667</v>
      </c>
      <c r="K41" s="99">
        <f t="shared" si="10"/>
        <v>0.25919999999999999</v>
      </c>
      <c r="L41" s="99">
        <f t="shared" si="10"/>
        <v>0.25600000000000001</v>
      </c>
      <c r="M41" s="99">
        <f t="shared" si="10"/>
        <v>3.4666666666666665E-2</v>
      </c>
      <c r="N41" s="99">
        <f t="shared" si="10"/>
        <v>-3.4666666666666665E-2</v>
      </c>
      <c r="O41" s="99">
        <f t="shared" si="10"/>
        <v>-0.34346666666666664</v>
      </c>
    </row>
    <row r="42" spans="5:15" x14ac:dyDescent="0.2">
      <c r="E42">
        <v>5040</v>
      </c>
      <c r="F42" s="99">
        <f t="shared" si="11"/>
        <v>0.84920634920634919</v>
      </c>
      <c r="G42" s="99">
        <f t="shared" si="10"/>
        <v>0.79146825396825393</v>
      </c>
      <c r="H42" s="99">
        <f t="shared" si="10"/>
        <v>0.73809523809523814</v>
      </c>
      <c r="I42" s="99">
        <f t="shared" si="10"/>
        <v>0.63888888888888884</v>
      </c>
      <c r="J42" s="99">
        <f t="shared" si="10"/>
        <v>0.60317460317460314</v>
      </c>
      <c r="K42" s="99">
        <f t="shared" si="10"/>
        <v>0.44880952380952382</v>
      </c>
      <c r="L42" s="99">
        <f t="shared" si="10"/>
        <v>0.44642857142857145</v>
      </c>
      <c r="M42" s="99">
        <f t="shared" si="10"/>
        <v>0.28174603174603174</v>
      </c>
      <c r="N42" s="99">
        <f t="shared" si="10"/>
        <v>0.23015873015873015</v>
      </c>
      <c r="O42" s="99">
        <f t="shared" si="10"/>
        <v>3.9682539682539683E-4</v>
      </c>
    </row>
    <row r="46" spans="5:15" x14ac:dyDescent="0.2">
      <c r="F46">
        <v>760</v>
      </c>
      <c r="G46">
        <v>1051</v>
      </c>
      <c r="H46">
        <v>1320</v>
      </c>
      <c r="I46">
        <v>1820</v>
      </c>
      <c r="J46">
        <v>2000</v>
      </c>
      <c r="K46">
        <v>2778</v>
      </c>
      <c r="L46">
        <v>2790</v>
      </c>
      <c r="M46">
        <v>3620</v>
      </c>
      <c r="N46">
        <v>3880</v>
      </c>
      <c r="O46">
        <v>5038</v>
      </c>
    </row>
    <row r="47" spans="5:15" x14ac:dyDescent="0.2">
      <c r="E47">
        <v>1070</v>
      </c>
      <c r="F47" s="99">
        <f>($E47-F$46)/$E47</f>
        <v>0.28971962616822428</v>
      </c>
      <c r="G47" s="99">
        <f t="shared" ref="G47:O51" si="12">($E47-G$46)/$E47</f>
        <v>1.7757009345794394E-2</v>
      </c>
      <c r="H47" s="99">
        <f t="shared" si="12"/>
        <v>-0.23364485981308411</v>
      </c>
      <c r="I47" s="99">
        <f t="shared" si="12"/>
        <v>-0.7009345794392523</v>
      </c>
      <c r="J47" s="99">
        <f t="shared" si="12"/>
        <v>-0.86915887850467288</v>
      </c>
      <c r="K47" s="99">
        <f t="shared" si="12"/>
        <v>-1.5962616822429907</v>
      </c>
      <c r="L47" s="99">
        <f t="shared" si="12"/>
        <v>-1.6074766355140186</v>
      </c>
      <c r="M47" s="99">
        <f t="shared" si="12"/>
        <v>-2.3831775700934581</v>
      </c>
      <c r="N47" s="99">
        <f t="shared" si="12"/>
        <v>-2.6261682242990654</v>
      </c>
      <c r="O47" s="99">
        <f t="shared" si="12"/>
        <v>-3.7084112149532711</v>
      </c>
    </row>
    <row r="48" spans="5:15" x14ac:dyDescent="0.2">
      <c r="E48">
        <v>1857</v>
      </c>
      <c r="F48" s="99">
        <f t="shared" ref="F48:F51" si="13">($E48-F$46)/$E48</f>
        <v>0.59073774905761978</v>
      </c>
      <c r="G48" s="99">
        <f t="shared" si="12"/>
        <v>0.43403338718362949</v>
      </c>
      <c r="H48" s="99">
        <f t="shared" si="12"/>
        <v>0.28917609046849757</v>
      </c>
      <c r="I48" s="99">
        <f t="shared" si="12"/>
        <v>1.9924609585352721E-2</v>
      </c>
      <c r="J48" s="99">
        <f t="shared" si="12"/>
        <v>-7.7005923532579429E-2</v>
      </c>
      <c r="K48" s="99">
        <f t="shared" si="12"/>
        <v>-0.49596122778675283</v>
      </c>
      <c r="L48" s="99">
        <f t="shared" si="12"/>
        <v>-0.50242326332794829</v>
      </c>
      <c r="M48" s="99">
        <f t="shared" si="12"/>
        <v>-0.9493807215939688</v>
      </c>
      <c r="N48" s="99">
        <f t="shared" si="12"/>
        <v>-1.0893914916532041</v>
      </c>
      <c r="O48" s="99">
        <f t="shared" si="12"/>
        <v>-1.7129779213785676</v>
      </c>
    </row>
    <row r="49" spans="5:15" x14ac:dyDescent="0.2">
      <c r="E49">
        <v>2785</v>
      </c>
      <c r="F49" s="99">
        <f t="shared" si="13"/>
        <v>0.72710951526032319</v>
      </c>
      <c r="G49" s="99">
        <f t="shared" si="12"/>
        <v>0.62262118491921004</v>
      </c>
      <c r="H49" s="99">
        <f t="shared" si="12"/>
        <v>0.52603231597845601</v>
      </c>
      <c r="I49" s="99">
        <f t="shared" si="12"/>
        <v>0.34649910233393177</v>
      </c>
      <c r="J49" s="99">
        <f t="shared" si="12"/>
        <v>0.28186714542190305</v>
      </c>
      <c r="K49" s="99">
        <f t="shared" si="12"/>
        <v>2.5134649910233393E-3</v>
      </c>
      <c r="L49" s="99">
        <f t="shared" si="12"/>
        <v>-1.7953321364452424E-3</v>
      </c>
      <c r="M49" s="99">
        <f t="shared" si="12"/>
        <v>-0.29982046678635549</v>
      </c>
      <c r="N49" s="99">
        <f t="shared" si="12"/>
        <v>-0.39317773788150806</v>
      </c>
      <c r="O49" s="99">
        <f t="shared" si="12"/>
        <v>-0.80897666068222618</v>
      </c>
    </row>
    <row r="50" spans="5:15" x14ac:dyDescent="0.2">
      <c r="E50">
        <v>3750</v>
      </c>
      <c r="F50" s="99">
        <f t="shared" si="13"/>
        <v>0.79733333333333334</v>
      </c>
      <c r="G50" s="99">
        <f t="shared" si="12"/>
        <v>0.71973333333333334</v>
      </c>
      <c r="H50" s="99">
        <f t="shared" si="12"/>
        <v>0.64800000000000002</v>
      </c>
      <c r="I50" s="99">
        <f t="shared" si="12"/>
        <v>0.51466666666666672</v>
      </c>
      <c r="J50" s="99">
        <f t="shared" si="12"/>
        <v>0.46666666666666667</v>
      </c>
      <c r="K50" s="99">
        <f t="shared" si="12"/>
        <v>0.25919999999999999</v>
      </c>
      <c r="L50" s="99">
        <f t="shared" si="12"/>
        <v>0.25600000000000001</v>
      </c>
      <c r="M50" s="99">
        <f t="shared" si="12"/>
        <v>3.4666666666666665E-2</v>
      </c>
      <c r="N50" s="99">
        <f t="shared" si="12"/>
        <v>-3.4666666666666665E-2</v>
      </c>
      <c r="O50" s="99">
        <f t="shared" si="12"/>
        <v>-0.34346666666666664</v>
      </c>
    </row>
    <row r="51" spans="5:15" x14ac:dyDescent="0.2">
      <c r="E51">
        <v>5040</v>
      </c>
      <c r="F51" s="99">
        <f t="shared" si="13"/>
        <v>0.84920634920634919</v>
      </c>
      <c r="G51" s="99">
        <f t="shared" si="12"/>
        <v>0.79146825396825393</v>
      </c>
      <c r="H51" s="99">
        <f t="shared" si="12"/>
        <v>0.73809523809523814</v>
      </c>
      <c r="I51" s="99">
        <f t="shared" si="12"/>
        <v>0.63888888888888884</v>
      </c>
      <c r="J51" s="99">
        <f t="shared" si="12"/>
        <v>0.60317460317460314</v>
      </c>
      <c r="K51" s="99">
        <f t="shared" si="12"/>
        <v>0.44880952380952382</v>
      </c>
      <c r="L51" s="99">
        <f t="shared" si="12"/>
        <v>0.44642857142857145</v>
      </c>
      <c r="M51" s="99">
        <f t="shared" si="12"/>
        <v>0.28174603174603174</v>
      </c>
      <c r="N51" s="99">
        <f t="shared" si="12"/>
        <v>0.23015873015873015</v>
      </c>
      <c r="O51" s="99">
        <f t="shared" si="12"/>
        <v>3.9682539682539683E-4</v>
      </c>
    </row>
  </sheetData>
  <conditionalFormatting sqref="F10:J14">
    <cfRule type="cellIs" dxfId="4" priority="6" operator="between">
      <formula>-0.12</formula>
      <formula>0.12</formula>
    </cfRule>
  </conditionalFormatting>
  <conditionalFormatting sqref="F19:J23">
    <cfRule type="cellIs" dxfId="3" priority="4" operator="between">
      <formula>-0.12</formula>
      <formula>0.12</formula>
    </cfRule>
  </conditionalFormatting>
  <conditionalFormatting sqref="F28:J32">
    <cfRule type="cellIs" dxfId="2" priority="3" operator="between">
      <formula>-0.12</formula>
      <formula>0.12</formula>
    </cfRule>
  </conditionalFormatting>
  <conditionalFormatting sqref="F38:O42">
    <cfRule type="cellIs" dxfId="1" priority="2" operator="between">
      <formula>-0.12</formula>
      <formula>0.12</formula>
    </cfRule>
  </conditionalFormatting>
  <conditionalFormatting sqref="F47:O51">
    <cfRule type="cellIs" dxfId="0" priority="1" operator="between">
      <formula>-0.12</formula>
      <formula>0.12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Feuil2</vt:lpstr>
      <vt:lpstr>Feuil3</vt:lpstr>
      <vt:lpstr>Feuil1</vt:lpstr>
      <vt:lpstr>Feuil4</vt:lpstr>
      <vt:lpstr>Feuil5</vt:lpstr>
      <vt:lpstr>Feuil6</vt:lpstr>
      <vt:lpstr>Feuil7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lenovo</cp:lastModifiedBy>
  <dcterms:created xsi:type="dcterms:W3CDTF">2010-04-22T20:21:34Z</dcterms:created>
  <dcterms:modified xsi:type="dcterms:W3CDTF">2021-07-23T16:27:18Z</dcterms:modified>
</cp:coreProperties>
</file>